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activeTab="0"/>
  </bookViews>
  <sheets>
    <sheet name="FBA" sheetId="1" r:id="rId1"/>
    <sheet name="VRA" sheetId="2" r:id="rId2"/>
    <sheet name="FS-20-4" sheetId="3" r:id="rId3"/>
  </sheets>
  <definedNames>
    <definedName name="_xlnm.Print_Area" localSheetId="0">'FBA'!$A$1:$G$100</definedName>
    <definedName name="_xlnm.Print_Area" localSheetId="2">'FS-20-4'!$A$1:$M$26</definedName>
    <definedName name="_xlnm.Print_Area" localSheetId="1">'VRA'!$A$1:$I$63</definedName>
    <definedName name="_xlnm.Print_Titles" localSheetId="0">'FBA'!$19:$19</definedName>
    <definedName name="_xlnm.Print_Titles" localSheetId="2">'FS-20-4'!$10:$12</definedName>
    <definedName name="_xlnm.Print_Titles" localSheetId="1">'VRA'!$20:$20</definedName>
  </definedNames>
  <calcPr fullCalcOnLoad="1"/>
</workbook>
</file>

<file path=xl/comments1.xml><?xml version="1.0" encoding="utf-8"?>
<comments xmlns="http://schemas.openxmlformats.org/spreadsheetml/2006/main">
  <authors>
    <author>pk</author>
  </authors>
  <commentList>
    <comment ref="G19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praėjusių finansinių metų</t>
        </r>
      </text>
    </comment>
  </commentList>
</comments>
</file>

<file path=xl/comments2.xml><?xml version="1.0" encoding="utf-8"?>
<comments xmlns="http://schemas.openxmlformats.org/spreadsheetml/2006/main">
  <authors>
    <author>pk</author>
  </authors>
  <commentList>
    <comment ref="I20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praėjusių finansinių metų atitinkamo ketvirčio</t>
        </r>
      </text>
    </comment>
  </commentList>
</comments>
</file>

<file path=xl/sharedStrings.xml><?xml version="1.0" encoding="utf-8"?>
<sst xmlns="http://schemas.openxmlformats.org/spreadsheetml/2006/main" count="360" uniqueCount="261">
  <si>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</si>
  <si>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</si>
  <si>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</si>
  <si>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</si>
  <si>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</si>
  <si>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</si>
  <si>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</si>
  <si>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</si>
  <si>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</si>
  <si>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</si>
  <si>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</si>
  <si>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</si>
  <si>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</si>
  <si>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</si>
  <si>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</si>
  <si>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</si>
  <si>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</si>
  <si>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</si>
  <si>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</si>
  <si>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</si>
  <si>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</si>
  <si>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</si>
  <si>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</si>
  <si>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</si>
  <si>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</si>
  <si>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</si>
  <si>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</si>
  <si>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</si>
  <si>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</si>
  <si>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</si>
  <si>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</si>
  <si>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</si>
  <si>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</si>
  <si>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</si>
  <si>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</si>
  <si>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</si>
  <si>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</si>
  <si>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</si>
  <si>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</si>
  <si>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</si>
  <si>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</si>
  <si>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</si>
  <si>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</si>
  <si>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</si>
  <si>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</si>
  <si>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</si>
  <si>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</si>
  <si>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</si>
  <si>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</si>
  <si>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</si>
  <si>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</si>
  <si>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</si>
  <si>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</si>
  <si>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</si>
  <si>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</si>
  <si>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</si>
  <si>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</si>
  <si>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</si>
  <si>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</si>
  <si>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</si>
  <si>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</si>
  <si>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</si>
  <si>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</si>
  <si>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</si>
  <si>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</si>
  <si>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</si>
  <si>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</si>
  <si>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</si>
  <si>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</si>
  <si>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</si>
  <si>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</si>
  <si>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</si>
  <si>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</si>
  <si>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</si>
  <si>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</si>
  <si>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</si>
  <si>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</si>
  <si>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</si>
  <si>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</si>
  <si>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</si>
  <si>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</si>
  <si>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</si>
  <si>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</si>
  <si>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</si>
  <si>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</si>
  <si>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</si>
  <si>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</si>
  <si>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</si>
  <si>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</si>
  <si>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</si>
  <si>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</si>
  <si>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</si>
  <si>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</si>
  <si>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</si>
  <si>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</si>
  <si>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</si>
  <si>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</si>
  <si>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</si>
  <si>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</si>
  <si>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</si>
  <si>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</si>
  <si>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</si>
  <si>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</si>
  <si>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</si>
  <si>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</si>
  <si>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</si>
  <si>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</si>
  <si>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</si>
  <si>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</si>
  <si>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</si>
  <si>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</si>
  <si>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</si>
  <si>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</si>
  <si>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</si>
  <si>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</si>
  <si>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</si>
  <si>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</si>
  <si>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</si>
  <si>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</si>
  <si>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</si>
  <si>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</si>
  <si>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</si>
  <si>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</si>
  <si>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</si>
  <si>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</si>
  <si>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</si>
  <si>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</si>
  <si>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</si>
  <si>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</si>
  <si>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</si>
  <si>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</si>
  <si>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</si>
  <si>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</si>
  <si>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</si>
  <si>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</si>
  <si>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</si>
  <si>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</si>
  <si>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</si>
  <si>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</si>
  <si>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</si>
  <si>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</si>
  <si>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</si>
  <si>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</si>
  <si>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</si>
  <si>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</si>
  <si>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</si>
  <si>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</si>
  <si>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</si>
  <si>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</si>
  <si>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</si>
  <si>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</si>
  <si>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</si>
  <si>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</si>
  <si>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</si>
  <si>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</si>
  <si>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</si>
  <si>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</si>
  <si>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</si>
  <si>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</si>
  <si>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</si>
  <si>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</si>
  <si>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</si>
  <si>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</si>
  <si>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</si>
  <si>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</si>
  <si>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</si>
  <si>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</si>
  <si>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</si>
  <si>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</si>
  <si>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</si>
  <si>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</si>
  <si>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</si>
  <si>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</si>
  <si>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</si>
  <si>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</si>
  <si>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</si>
  <si>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</si>
  <si>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</si>
  <si>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</si>
  <si>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</si>
  <si>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</si>
  <si>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</si>
  <si>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</si>
  <si>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</si>
  <si>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</si>
  <si>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</si>
  <si>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</si>
  <si>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</si>
  <si>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</si>
  <si>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</si>
  <si>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</si>
  <si>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</si>
  <si>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</si>
  <si>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</si>
  <si>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</si>
  <si>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</si>
  <si>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</si>
  <si>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</si>
  <si>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</si>
  <si>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</si>
  <si>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</si>
  <si>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</si>
  <si>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</si>
  <si>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</si>
  <si>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</si>
  <si>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</si>
  <si>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</si>
  <si>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</si>
  <si>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</si>
  <si>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</si>
  <si>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</si>
  <si>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</si>
  <si>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</si>
  <si>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</si>
  <si>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</si>
  <si>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</si>
  <si>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</si>
  <si>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</si>
  <si>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</si>
  <si>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Per ataskaitinį laikotarpį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</si>
  <si>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</si>
  <si>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</si>
  <si>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</si>
  <si>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</si>
  <si>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</si>
  <si>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</si>
  <si>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</si>
  <si>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</si>
  <si>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</si>
  <si>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</si>
  <si>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</si>
  <si>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</si>
  <si>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</si>
  <si>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</si>
  <si>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</si>
  <si>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</si>
  <si>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</si>
  <si>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</si>
  <si>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</si>
  <si>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</si>
  <si>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</si>
  <si>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</si>
  <si>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</si>
  <si>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</si>
  <si>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</si>
  <si>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</si>
  <si>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</si>
  <si>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</si>
  <si>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</si>
  <si>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</si>
  <si>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                           4 priedas</t>
  </si>
  <si>
    <t>Molėtų vaikų savarankiško gyvenimo namai</t>
  </si>
  <si>
    <t>190985787, Smilgų g. 4, Molėtai</t>
  </si>
  <si>
    <t>19098787, Smilgų g. 4, Molėtai</t>
  </si>
  <si>
    <t>Vyr. buhalterė</t>
  </si>
  <si>
    <t>Jolanta Grybėnienė</t>
  </si>
  <si>
    <t>Direktorius</t>
  </si>
  <si>
    <t>Marius Baltuška</t>
  </si>
  <si>
    <t>PAGAL 2014 M. RUGSĖJO 30 D. DUOMENIS</t>
  </si>
  <si>
    <t>2014 10 28 Nr. 15-2014/97</t>
  </si>
  <si>
    <t>2014 10 28 Nr. 15-2014/98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</si>
</sst>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172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 horizontal="left" vertical="center"/>
    </xf>
    <xf numFmtId="0" fontId="1" fillId="25" borderId="17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left" vertical="center"/>
    </xf>
    <xf numFmtId="0" fontId="1" fillId="23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 wrapText="1"/>
    </xf>
    <xf numFmtId="172" fontId="1" fillId="25" borderId="10" xfId="0" applyNumberFormat="1" applyFont="1" applyFill="1" applyBorder="1" applyAlignment="1">
      <alignment horizontal="left" vertical="center" wrapText="1"/>
    </xf>
    <xf numFmtId="0" fontId="9" fillId="23" borderId="10" xfId="0" applyFont="1" applyFill="1" applyBorder="1" applyAlignment="1">
      <alignment horizontal="left" vertical="center"/>
    </xf>
    <xf numFmtId="0" fontId="9" fillId="23" borderId="10" xfId="0" applyFont="1" applyFill="1" applyBorder="1" applyAlignment="1">
      <alignment vertical="center"/>
    </xf>
    <xf numFmtId="0" fontId="7" fillId="23" borderId="10" xfId="0" applyFont="1" applyFill="1" applyBorder="1" applyAlignment="1">
      <alignment vertical="center" wrapText="1"/>
    </xf>
    <xf numFmtId="0" fontId="9" fillId="23" borderId="10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 vertical="center"/>
    </xf>
    <xf numFmtId="0" fontId="12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2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right" vertical="center"/>
    </xf>
    <xf numFmtId="0" fontId="1" fillId="2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2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3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2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2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2" fillId="2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46">
      <selection activeCell="F49" sqref="F49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82" t="s">
        <v>244</v>
      </c>
      <c r="F2" s="182"/>
      <c r="G2" s="182"/>
    </row>
    <row r="3" spans="5:7" ht="12.75" customHeight="1">
      <c r="E3" s="183" t="s">
        <v>245</v>
      </c>
      <c r="F3" s="183"/>
      <c r="G3" s="183"/>
    </row>
    <row r="4" ht="12.75"/>
    <row r="5" spans="1:7" ht="12.75" customHeight="1">
      <c r="A5" s="181" t="s">
        <v>247</v>
      </c>
      <c r="B5" s="181"/>
      <c r="C5" s="181"/>
      <c r="D5" s="181"/>
      <c r="E5" s="181"/>
      <c r="F5" s="181"/>
      <c r="G5" s="181"/>
    </row>
    <row r="6" spans="1:7" ht="12.75">
      <c r="A6" s="181"/>
      <c r="B6" s="181"/>
      <c r="C6" s="181"/>
      <c r="D6" s="181"/>
      <c r="E6" s="181"/>
      <c r="F6" s="181"/>
      <c r="G6" s="181"/>
    </row>
    <row r="7" spans="1:7" ht="12.75" customHeight="1">
      <c r="A7" s="171" t="s">
        <v>251</v>
      </c>
      <c r="B7" s="171"/>
      <c r="C7" s="171"/>
      <c r="D7" s="171"/>
      <c r="E7" s="171"/>
      <c r="F7" s="171"/>
      <c r="G7" s="171"/>
    </row>
    <row r="8" spans="1:7" ht="12.75" customHeight="1">
      <c r="A8" s="171" t="s">
        <v>248</v>
      </c>
      <c r="B8" s="171"/>
      <c r="C8" s="171"/>
      <c r="D8" s="171"/>
      <c r="E8" s="171"/>
      <c r="F8" s="171"/>
      <c r="G8" s="171"/>
    </row>
    <row r="9" spans="1:7" ht="12.75" customHeight="1">
      <c r="A9" s="171" t="s">
        <v>252</v>
      </c>
      <c r="B9" s="171"/>
      <c r="C9" s="171"/>
      <c r="D9" s="171"/>
      <c r="E9" s="171"/>
      <c r="F9" s="171"/>
      <c r="G9" s="171"/>
    </row>
    <row r="10" spans="1:7" ht="12.75" customHeight="1">
      <c r="A10" s="184" t="s">
        <v>0</v>
      </c>
      <c r="B10" s="184"/>
      <c r="C10" s="184"/>
      <c r="D10" s="184"/>
      <c r="E10" s="184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 customHeight="1">
      <c r="A12" s="185"/>
      <c r="B12" s="185"/>
      <c r="C12" s="185"/>
      <c r="D12" s="185"/>
      <c r="E12" s="185"/>
    </row>
    <row r="13" spans="1:7" ht="12.75" customHeight="1">
      <c r="A13" s="181" t="s">
        <v>1</v>
      </c>
      <c r="B13" s="181"/>
      <c r="C13" s="181"/>
      <c r="D13" s="181"/>
      <c r="E13" s="181"/>
      <c r="F13" s="181"/>
      <c r="G13" s="181"/>
    </row>
    <row r="14" spans="1:7" ht="12.75" customHeight="1">
      <c r="A14" s="181" t="s">
        <v>258</v>
      </c>
      <c r="B14" s="181"/>
      <c r="C14" s="181"/>
      <c r="D14" s="181"/>
      <c r="E14" s="181"/>
      <c r="F14" s="181"/>
      <c r="G14" s="181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71" t="s">
        <v>259</v>
      </c>
      <c r="B16" s="171"/>
      <c r="C16" s="171"/>
      <c r="D16" s="171"/>
      <c r="E16" s="171"/>
      <c r="F16" s="171"/>
      <c r="G16" s="171"/>
    </row>
    <row r="17" spans="1:7" ht="12.75" customHeight="1">
      <c r="A17" s="171" t="s">
        <v>2</v>
      </c>
      <c r="B17" s="171"/>
      <c r="C17" s="171"/>
      <c r="D17" s="171"/>
      <c r="E17" s="171"/>
      <c r="F17" s="171"/>
      <c r="G17" s="171"/>
    </row>
    <row r="18" spans="1:7" ht="12.75" customHeight="1">
      <c r="A18" s="7"/>
      <c r="B18" s="10"/>
      <c r="C18" s="10"/>
      <c r="D18" s="174" t="s">
        <v>3</v>
      </c>
      <c r="E18" s="174"/>
      <c r="F18" s="174"/>
      <c r="G18" s="174"/>
    </row>
    <row r="19" spans="1:7" ht="67.5" customHeight="1">
      <c r="A19" s="11" t="s">
        <v>4</v>
      </c>
      <c r="B19" s="175" t="s">
        <v>5</v>
      </c>
      <c r="C19" s="175"/>
      <c r="D19" s="175"/>
      <c r="E19" s="13" t="s">
        <v>6</v>
      </c>
      <c r="F19" s="12" t="s">
        <v>7</v>
      </c>
      <c r="G19" s="12" t="s">
        <v>8</v>
      </c>
    </row>
    <row r="20" spans="1:7" s="5" customFormat="1" ht="12.75" customHeight="1">
      <c r="A20" s="91" t="s">
        <v>9</v>
      </c>
      <c r="B20" s="92" t="s">
        <v>10</v>
      </c>
      <c r="C20" s="93"/>
      <c r="D20" s="94"/>
      <c r="E20" s="95"/>
      <c r="F20" s="106">
        <f>F21+F27+F38+F39</f>
        <v>8282634.1499999985</v>
      </c>
      <c r="G20" s="106">
        <f>G21+G27+G38+G39</f>
        <v>8394611.25</v>
      </c>
    </row>
    <row r="21" spans="1:7" s="5" customFormat="1" ht="12.75" customHeight="1">
      <c r="A21" s="97" t="s">
        <v>11</v>
      </c>
      <c r="B21" s="98" t="s">
        <v>12</v>
      </c>
      <c r="C21" s="99"/>
      <c r="D21" s="100"/>
      <c r="E21" s="95"/>
      <c r="F21" s="96">
        <f>F22+F23+F24+F25+F26</f>
        <v>0</v>
      </c>
      <c r="G21" s="96">
        <f>G22+G23+G24+G25+G26</f>
        <v>0</v>
      </c>
    </row>
    <row r="22" spans="1:7" s="5" customFormat="1" ht="12.75" customHeight="1">
      <c r="A22" s="20" t="s">
        <v>13</v>
      </c>
      <c r="B22" s="21"/>
      <c r="C22" s="22" t="s">
        <v>14</v>
      </c>
      <c r="D22" s="23"/>
      <c r="E22" s="24"/>
      <c r="F22" s="18"/>
      <c r="G22" s="18"/>
    </row>
    <row r="23" spans="1:7" s="5" customFormat="1" ht="12.75" customHeight="1">
      <c r="A23" s="20" t="s">
        <v>15</v>
      </c>
      <c r="B23" s="21"/>
      <c r="C23" s="22" t="s">
        <v>16</v>
      </c>
      <c r="D23" s="25"/>
      <c r="E23" s="26"/>
      <c r="F23" s="18"/>
      <c r="G23" s="18"/>
    </row>
    <row r="24" spans="1:7" s="5" customFormat="1" ht="12.75" customHeight="1">
      <c r="A24" s="20" t="s">
        <v>17</v>
      </c>
      <c r="B24" s="21"/>
      <c r="C24" s="22" t="s">
        <v>18</v>
      </c>
      <c r="D24" s="25"/>
      <c r="E24" s="26"/>
      <c r="F24" s="18"/>
      <c r="G24" s="18"/>
    </row>
    <row r="25" spans="1:7" s="5" customFormat="1" ht="12.75" customHeight="1">
      <c r="A25" s="20" t="s">
        <v>19</v>
      </c>
      <c r="B25" s="21"/>
      <c r="C25" s="22" t="s">
        <v>20</v>
      </c>
      <c r="D25" s="25"/>
      <c r="E25" s="27"/>
      <c r="F25" s="18"/>
      <c r="G25" s="18"/>
    </row>
    <row r="26" spans="1:7" s="5" customFormat="1" ht="12.75" customHeight="1">
      <c r="A26" s="28" t="s">
        <v>21</v>
      </c>
      <c r="B26" s="21"/>
      <c r="C26" s="29" t="s">
        <v>22</v>
      </c>
      <c r="D26" s="23"/>
      <c r="E26" s="27"/>
      <c r="F26" s="18"/>
      <c r="G26" s="18"/>
    </row>
    <row r="27" spans="1:7" s="5" customFormat="1" ht="12.75" customHeight="1">
      <c r="A27" s="101" t="s">
        <v>23</v>
      </c>
      <c r="B27" s="102" t="s">
        <v>24</v>
      </c>
      <c r="C27" s="103"/>
      <c r="D27" s="104"/>
      <c r="E27" s="105"/>
      <c r="F27" s="96">
        <f>F28+F29+F30+F31+F32+F33+F34+F35+F36+F37</f>
        <v>8282634.1499999985</v>
      </c>
      <c r="G27" s="96">
        <f>G28+G29+G30+G31+G32+G33+G34+G35+G36+G37</f>
        <v>8394611.25</v>
      </c>
    </row>
    <row r="28" spans="1:7" s="5" customFormat="1" ht="12.75" customHeight="1">
      <c r="A28" s="20" t="s">
        <v>25</v>
      </c>
      <c r="B28" s="21"/>
      <c r="C28" s="22" t="s">
        <v>26</v>
      </c>
      <c r="D28" s="25"/>
      <c r="E28" s="26"/>
      <c r="F28" s="18"/>
      <c r="G28" s="18"/>
    </row>
    <row r="29" spans="1:7" s="5" customFormat="1" ht="12.75" customHeight="1">
      <c r="A29" s="20" t="s">
        <v>27</v>
      </c>
      <c r="B29" s="21"/>
      <c r="C29" s="22" t="s">
        <v>28</v>
      </c>
      <c r="D29" s="25"/>
      <c r="E29" s="26"/>
      <c r="F29" s="18">
        <v>8027717.64</v>
      </c>
      <c r="G29" s="18">
        <v>8176498.17</v>
      </c>
    </row>
    <row r="30" spans="1:7" s="5" customFormat="1" ht="12.75" customHeight="1">
      <c r="A30" s="20" t="s">
        <v>29</v>
      </c>
      <c r="B30" s="21"/>
      <c r="C30" s="22" t="s">
        <v>30</v>
      </c>
      <c r="D30" s="25"/>
      <c r="E30" s="26"/>
      <c r="F30" s="18">
        <v>45501.06</v>
      </c>
      <c r="G30" s="18">
        <v>48455.13</v>
      </c>
    </row>
    <row r="31" spans="1:7" s="5" customFormat="1" ht="12.75" customHeight="1">
      <c r="A31" s="20" t="s">
        <v>31</v>
      </c>
      <c r="B31" s="21"/>
      <c r="C31" s="22" t="s">
        <v>32</v>
      </c>
      <c r="D31" s="25"/>
      <c r="E31" s="26"/>
      <c r="F31" s="18"/>
      <c r="G31" s="18"/>
    </row>
    <row r="32" spans="1:7" s="5" customFormat="1" ht="12.75" customHeight="1">
      <c r="A32" s="20" t="s">
        <v>33</v>
      </c>
      <c r="B32" s="21"/>
      <c r="C32" s="22" t="s">
        <v>34</v>
      </c>
      <c r="D32" s="25"/>
      <c r="E32" s="26"/>
      <c r="F32" s="18">
        <v>52286.75</v>
      </c>
      <c r="G32" s="18">
        <v>60480.8</v>
      </c>
    </row>
    <row r="33" spans="1:7" s="5" customFormat="1" ht="12.75" customHeight="1">
      <c r="A33" s="20" t="s">
        <v>35</v>
      </c>
      <c r="B33" s="21"/>
      <c r="C33" s="22" t="s">
        <v>36</v>
      </c>
      <c r="D33" s="25"/>
      <c r="E33" s="26"/>
      <c r="F33" s="18">
        <v>121819.39</v>
      </c>
      <c r="G33" s="18">
        <v>63050.2</v>
      </c>
    </row>
    <row r="34" spans="1:7" s="5" customFormat="1" ht="12.75" customHeight="1">
      <c r="A34" s="20" t="s">
        <v>37</v>
      </c>
      <c r="B34" s="21"/>
      <c r="C34" s="22" t="s">
        <v>38</v>
      </c>
      <c r="D34" s="25"/>
      <c r="E34" s="26"/>
      <c r="F34" s="18"/>
      <c r="G34" s="18"/>
    </row>
    <row r="35" spans="1:7" s="5" customFormat="1" ht="12.75" customHeight="1">
      <c r="A35" s="20" t="s">
        <v>39</v>
      </c>
      <c r="B35" s="21"/>
      <c r="C35" s="22" t="s">
        <v>40</v>
      </c>
      <c r="D35" s="25"/>
      <c r="E35" s="26"/>
      <c r="F35" s="18">
        <v>35309.31</v>
      </c>
      <c r="G35" s="18">
        <v>46126.95</v>
      </c>
    </row>
    <row r="36" spans="1:7" s="5" customFormat="1" ht="12.75" customHeight="1">
      <c r="A36" s="20" t="s">
        <v>41</v>
      </c>
      <c r="B36" s="34"/>
      <c r="C36" s="35" t="s">
        <v>42</v>
      </c>
      <c r="D36" s="36"/>
      <c r="E36" s="26"/>
      <c r="F36" s="18"/>
      <c r="G36" s="18"/>
    </row>
    <row r="37" spans="1:7" s="5" customFormat="1" ht="12.75" customHeight="1">
      <c r="A37" s="20" t="s">
        <v>43</v>
      </c>
      <c r="B37" s="21"/>
      <c r="C37" s="22" t="s">
        <v>44</v>
      </c>
      <c r="D37" s="25"/>
      <c r="E37" s="27"/>
      <c r="F37" s="18"/>
      <c r="G37" s="18"/>
    </row>
    <row r="38" spans="1:7" s="5" customFormat="1" ht="12.75" customHeight="1">
      <c r="A38" s="19" t="s">
        <v>45</v>
      </c>
      <c r="B38" s="37" t="s">
        <v>46</v>
      </c>
      <c r="C38" s="37"/>
      <c r="D38" s="27"/>
      <c r="E38" s="27"/>
      <c r="F38" s="18"/>
      <c r="G38" s="18"/>
    </row>
    <row r="39" spans="1:7" s="5" customFormat="1" ht="12.75" customHeight="1">
      <c r="A39" s="19" t="s">
        <v>47</v>
      </c>
      <c r="B39" s="37" t="s">
        <v>48</v>
      </c>
      <c r="C39" s="37"/>
      <c r="D39" s="27"/>
      <c r="E39" s="26"/>
      <c r="F39" s="18"/>
      <c r="G39" s="18"/>
    </row>
    <row r="40" spans="1:7" s="5" customFormat="1" ht="12.75" customHeight="1">
      <c r="A40" s="12" t="s">
        <v>49</v>
      </c>
      <c r="B40" s="14" t="s">
        <v>50</v>
      </c>
      <c r="C40" s="15"/>
      <c r="D40" s="16"/>
      <c r="E40" s="26"/>
      <c r="F40" s="107"/>
      <c r="G40" s="107"/>
    </row>
    <row r="41" spans="1:7" s="5" customFormat="1" ht="12.75" customHeight="1">
      <c r="A41" s="108" t="s">
        <v>51</v>
      </c>
      <c r="B41" s="109" t="s">
        <v>52</v>
      </c>
      <c r="C41" s="110"/>
      <c r="D41" s="111"/>
      <c r="E41" s="105"/>
      <c r="F41" s="106">
        <f>F42+F48++F49+F56+F57</f>
        <v>367555.42000000004</v>
      </c>
      <c r="G41" s="106">
        <f>G42+G48++G49+G56+G57</f>
        <v>272169.68</v>
      </c>
    </row>
    <row r="42" spans="1:7" s="5" customFormat="1" ht="12.75" customHeight="1">
      <c r="A42" s="112" t="s">
        <v>11</v>
      </c>
      <c r="B42" s="113" t="s">
        <v>53</v>
      </c>
      <c r="C42" s="114"/>
      <c r="D42" s="115"/>
      <c r="E42" s="105"/>
      <c r="F42" s="96">
        <f>F43+F44+F45+F46+F47</f>
        <v>55852.03</v>
      </c>
      <c r="G42" s="96">
        <f>G43+G44+G45+G46+G47</f>
        <v>52736.76</v>
      </c>
    </row>
    <row r="43" spans="1:7" s="5" customFormat="1" ht="12.75" customHeight="1">
      <c r="A43" s="41" t="s">
        <v>13</v>
      </c>
      <c r="B43" s="34"/>
      <c r="C43" s="35" t="s">
        <v>54</v>
      </c>
      <c r="D43" s="36"/>
      <c r="E43" s="26"/>
      <c r="F43" s="18"/>
      <c r="G43" s="18"/>
    </row>
    <row r="44" spans="1:7" s="5" customFormat="1" ht="12.75" customHeight="1">
      <c r="A44" s="41" t="s">
        <v>15</v>
      </c>
      <c r="B44" s="34"/>
      <c r="C44" s="35" t="s">
        <v>55</v>
      </c>
      <c r="D44" s="36"/>
      <c r="E44" s="26"/>
      <c r="F44" s="18">
        <v>55852.03</v>
      </c>
      <c r="G44" s="18">
        <v>52736.76</v>
      </c>
    </row>
    <row r="45" spans="1:7" s="5" customFormat="1" ht="12.75">
      <c r="A45" s="41" t="s">
        <v>17</v>
      </c>
      <c r="B45" s="34"/>
      <c r="C45" s="35" t="s">
        <v>56</v>
      </c>
      <c r="D45" s="36"/>
      <c r="E45" s="26"/>
      <c r="F45" s="18"/>
      <c r="G45" s="18"/>
    </row>
    <row r="46" spans="1:7" s="5" customFormat="1" ht="12.75">
      <c r="A46" s="41" t="s">
        <v>19</v>
      </c>
      <c r="B46" s="34"/>
      <c r="C46" s="35" t="s">
        <v>57</v>
      </c>
      <c r="D46" s="36"/>
      <c r="E46" s="26"/>
      <c r="F46" s="18"/>
      <c r="G46" s="18"/>
    </row>
    <row r="47" spans="1:7" s="5" customFormat="1" ht="12.75" customHeight="1">
      <c r="A47" s="41" t="s">
        <v>21</v>
      </c>
      <c r="B47" s="38"/>
      <c r="C47" s="180" t="s">
        <v>58</v>
      </c>
      <c r="D47" s="180"/>
      <c r="E47" s="26"/>
      <c r="F47" s="18"/>
      <c r="G47" s="18"/>
    </row>
    <row r="48" spans="1:7" s="5" customFormat="1" ht="12.75" customHeight="1">
      <c r="A48" s="39" t="s">
        <v>23</v>
      </c>
      <c r="B48" s="43" t="s">
        <v>59</v>
      </c>
      <c r="C48" s="44"/>
      <c r="D48" s="45"/>
      <c r="E48" s="27"/>
      <c r="F48" s="18">
        <v>5921.94</v>
      </c>
      <c r="G48" s="159">
        <v>33135.53</v>
      </c>
    </row>
    <row r="49" spans="1:7" s="5" customFormat="1" ht="12.75" customHeight="1">
      <c r="A49" s="112" t="s">
        <v>45</v>
      </c>
      <c r="B49" s="113" t="s">
        <v>60</v>
      </c>
      <c r="C49" s="114"/>
      <c r="D49" s="115"/>
      <c r="E49" s="105"/>
      <c r="F49" s="96">
        <f>F50+F51+F52+F53+F54+F55</f>
        <v>168747.53000000003</v>
      </c>
      <c r="G49" s="96">
        <f>G50+G51+G52+G53+G54+G55</f>
        <v>83210.65</v>
      </c>
    </row>
    <row r="50" spans="1:7" s="5" customFormat="1" ht="12.75" customHeight="1">
      <c r="A50" s="41" t="s">
        <v>61</v>
      </c>
      <c r="B50" s="40"/>
      <c r="C50" s="46" t="s">
        <v>62</v>
      </c>
      <c r="D50" s="47"/>
      <c r="E50" s="27"/>
      <c r="F50" s="18"/>
      <c r="G50" s="18"/>
    </row>
    <row r="51" spans="1:7" s="5" customFormat="1" ht="12.75" customHeight="1">
      <c r="A51" s="48" t="s">
        <v>63</v>
      </c>
      <c r="B51" s="34"/>
      <c r="C51" s="35" t="s">
        <v>64</v>
      </c>
      <c r="D51" s="49"/>
      <c r="E51" s="50"/>
      <c r="F51" s="51"/>
      <c r="G51" s="51"/>
    </row>
    <row r="52" spans="1:7" s="5" customFormat="1" ht="12.75" customHeight="1">
      <c r="A52" s="41" t="s">
        <v>65</v>
      </c>
      <c r="B52" s="34"/>
      <c r="C52" s="35" t="s">
        <v>66</v>
      </c>
      <c r="D52" s="36"/>
      <c r="E52" s="27"/>
      <c r="F52" s="18"/>
      <c r="G52" s="18"/>
    </row>
    <row r="53" spans="1:7" s="5" customFormat="1" ht="12.75" customHeight="1">
      <c r="A53" s="41" t="s">
        <v>67</v>
      </c>
      <c r="B53" s="34"/>
      <c r="C53" s="180" t="s">
        <v>68</v>
      </c>
      <c r="D53" s="180"/>
      <c r="E53" s="27"/>
      <c r="F53" s="18">
        <v>13271.14</v>
      </c>
      <c r="G53" s="18">
        <v>13138.43</v>
      </c>
    </row>
    <row r="54" spans="1:7" s="5" customFormat="1" ht="12.75" customHeight="1">
      <c r="A54" s="41" t="s">
        <v>69</v>
      </c>
      <c r="B54" s="34"/>
      <c r="C54" s="35" t="s">
        <v>70</v>
      </c>
      <c r="D54" s="36"/>
      <c r="E54" s="27"/>
      <c r="F54" s="18">
        <v>155476.39</v>
      </c>
      <c r="G54" s="18">
        <v>70072.22</v>
      </c>
    </row>
    <row r="55" spans="1:7" s="5" customFormat="1" ht="12.75" customHeight="1">
      <c r="A55" s="41" t="s">
        <v>71</v>
      </c>
      <c r="B55" s="34"/>
      <c r="C55" s="35" t="s">
        <v>72</v>
      </c>
      <c r="D55" s="36"/>
      <c r="E55" s="27"/>
      <c r="F55" s="18"/>
      <c r="G55" s="18"/>
    </row>
    <row r="56" spans="1:7" s="5" customFormat="1" ht="12.75" customHeight="1">
      <c r="A56" s="39" t="s">
        <v>47</v>
      </c>
      <c r="B56" s="52" t="s">
        <v>73</v>
      </c>
      <c r="C56" s="52"/>
      <c r="D56" s="53"/>
      <c r="E56" s="27"/>
      <c r="F56" s="18"/>
      <c r="G56" s="18"/>
    </row>
    <row r="57" spans="1:7" s="5" customFormat="1" ht="12.75" customHeight="1">
      <c r="A57" s="39" t="s">
        <v>74</v>
      </c>
      <c r="B57" s="52" t="s">
        <v>75</v>
      </c>
      <c r="C57" s="52"/>
      <c r="D57" s="53"/>
      <c r="E57" s="27"/>
      <c r="F57" s="18">
        <v>137033.92</v>
      </c>
      <c r="G57" s="18">
        <v>103086.74</v>
      </c>
    </row>
    <row r="58" spans="1:7" s="5" customFormat="1" ht="12.75" customHeight="1">
      <c r="A58" s="116"/>
      <c r="B58" s="117" t="s">
        <v>76</v>
      </c>
      <c r="C58" s="118"/>
      <c r="D58" s="119"/>
      <c r="E58" s="120"/>
      <c r="F58" s="121">
        <f>F20+F40+F41</f>
        <v>8650189.569999998</v>
      </c>
      <c r="G58" s="121">
        <f>G20+G40+G41</f>
        <v>8666780.93</v>
      </c>
    </row>
    <row r="59" spans="1:7" s="5" customFormat="1" ht="12.75" customHeight="1">
      <c r="A59" s="122" t="s">
        <v>77</v>
      </c>
      <c r="B59" s="123" t="s">
        <v>78</v>
      </c>
      <c r="C59" s="123"/>
      <c r="D59" s="124"/>
      <c r="E59" s="125"/>
      <c r="F59" s="126">
        <f>F60+F61+F62+F63</f>
        <v>8324908.34</v>
      </c>
      <c r="G59" s="126">
        <f>G60+G61+G62+G63</f>
        <v>8481607.370000001</v>
      </c>
    </row>
    <row r="60" spans="1:7" s="5" customFormat="1" ht="12.75" customHeight="1">
      <c r="A60" s="19" t="s">
        <v>11</v>
      </c>
      <c r="B60" s="37" t="s">
        <v>79</v>
      </c>
      <c r="C60" s="37"/>
      <c r="D60" s="27"/>
      <c r="E60" s="27"/>
      <c r="F60" s="18">
        <v>3094721.55</v>
      </c>
      <c r="G60" s="18">
        <v>3206639.67</v>
      </c>
    </row>
    <row r="61" spans="1:7" s="5" customFormat="1" ht="12.75" customHeight="1">
      <c r="A61" s="30" t="s">
        <v>23</v>
      </c>
      <c r="B61" s="31" t="s">
        <v>80</v>
      </c>
      <c r="C61" s="32"/>
      <c r="D61" s="33"/>
      <c r="E61" s="54"/>
      <c r="F61" s="55">
        <v>143018.94</v>
      </c>
      <c r="G61" s="55">
        <v>166623.29</v>
      </c>
    </row>
    <row r="62" spans="1:7" s="5" customFormat="1" ht="12.75" customHeight="1">
      <c r="A62" s="19" t="s">
        <v>45</v>
      </c>
      <c r="B62" s="176" t="s">
        <v>81</v>
      </c>
      <c r="C62" s="176"/>
      <c r="D62" s="176"/>
      <c r="E62" s="27"/>
      <c r="F62" s="18">
        <v>4679050.52</v>
      </c>
      <c r="G62" s="18">
        <v>4728900.44</v>
      </c>
    </row>
    <row r="63" spans="1:7" s="5" customFormat="1" ht="12.75" customHeight="1">
      <c r="A63" s="19" t="s">
        <v>82</v>
      </c>
      <c r="B63" s="37" t="s">
        <v>83</v>
      </c>
      <c r="C63" s="21"/>
      <c r="D63" s="17"/>
      <c r="E63" s="27"/>
      <c r="F63" s="18">
        <v>408117.33</v>
      </c>
      <c r="G63" s="18">
        <v>379443.97</v>
      </c>
    </row>
    <row r="64" spans="1:7" s="5" customFormat="1" ht="12.75" customHeight="1">
      <c r="A64" s="91" t="s">
        <v>84</v>
      </c>
      <c r="B64" s="92" t="s">
        <v>85</v>
      </c>
      <c r="C64" s="93"/>
      <c r="D64" s="94"/>
      <c r="E64" s="105"/>
      <c r="F64" s="106">
        <f>F65+F69</f>
        <v>176446.18</v>
      </c>
      <c r="G64" s="106">
        <f>G65+G69</f>
        <v>76332.03</v>
      </c>
    </row>
    <row r="65" spans="1:7" s="5" customFormat="1" ht="12.75" customHeight="1">
      <c r="A65" s="97" t="s">
        <v>11</v>
      </c>
      <c r="B65" s="98" t="s">
        <v>86</v>
      </c>
      <c r="C65" s="127"/>
      <c r="D65" s="128"/>
      <c r="E65" s="105"/>
      <c r="F65" s="96">
        <f>F66+F67+F68</f>
        <v>0</v>
      </c>
      <c r="G65" s="96">
        <f>G66+G67+G68</f>
        <v>0</v>
      </c>
    </row>
    <row r="66" spans="1:7" s="5" customFormat="1" ht="12.75">
      <c r="A66" s="20" t="s">
        <v>13</v>
      </c>
      <c r="B66" s="56"/>
      <c r="C66" s="22" t="s">
        <v>87</v>
      </c>
      <c r="D66" s="57"/>
      <c r="E66" s="27"/>
      <c r="F66" s="18"/>
      <c r="G66" s="18"/>
    </row>
    <row r="67" spans="1:7" s="5" customFormat="1" ht="12.75" customHeight="1">
      <c r="A67" s="20" t="s">
        <v>15</v>
      </c>
      <c r="B67" s="21"/>
      <c r="C67" s="22" t="s">
        <v>88</v>
      </c>
      <c r="D67" s="25"/>
      <c r="E67" s="27"/>
      <c r="F67" s="18"/>
      <c r="G67" s="18"/>
    </row>
    <row r="68" spans="1:7" s="5" customFormat="1" ht="12.75" customHeight="1">
      <c r="A68" s="20" t="s">
        <v>89</v>
      </c>
      <c r="B68" s="21"/>
      <c r="C68" s="22" t="s">
        <v>90</v>
      </c>
      <c r="D68" s="25"/>
      <c r="E68" s="26"/>
      <c r="F68" s="18"/>
      <c r="G68" s="18"/>
    </row>
    <row r="69" spans="1:7" s="58" customFormat="1" ht="12.75" customHeight="1">
      <c r="A69" s="112" t="s">
        <v>23</v>
      </c>
      <c r="B69" s="129" t="s">
        <v>91</v>
      </c>
      <c r="C69" s="130"/>
      <c r="D69" s="131"/>
      <c r="E69" s="132"/>
      <c r="F69" s="133">
        <f>F70+F71+F72+F73+F74+F75+F78+F79+F80+F81+F82+F83</f>
        <v>176446.18</v>
      </c>
      <c r="G69" s="133">
        <f>G70+G71+G72+G73+G74+G75+G78+G79+G80+G81+G82+G83</f>
        <v>76332.03</v>
      </c>
    </row>
    <row r="70" spans="1:7" s="5" customFormat="1" ht="12.75" customHeight="1">
      <c r="A70" s="20" t="s">
        <v>25</v>
      </c>
      <c r="B70" s="21"/>
      <c r="C70" s="22" t="s">
        <v>92</v>
      </c>
      <c r="D70" s="23"/>
      <c r="E70" s="27"/>
      <c r="F70" s="18"/>
      <c r="G70" s="18"/>
    </row>
    <row r="71" spans="1:7" s="5" customFormat="1" ht="12.75" customHeight="1">
      <c r="A71" s="20" t="s">
        <v>27</v>
      </c>
      <c r="B71" s="56"/>
      <c r="C71" s="22" t="s">
        <v>93</v>
      </c>
      <c r="D71" s="57"/>
      <c r="E71" s="27"/>
      <c r="F71" s="18"/>
      <c r="G71" s="18"/>
    </row>
    <row r="72" spans="1:7" s="5" customFormat="1" ht="12.75">
      <c r="A72" s="20" t="s">
        <v>29</v>
      </c>
      <c r="B72" s="56"/>
      <c r="C72" s="22" t="s">
        <v>94</v>
      </c>
      <c r="D72" s="57"/>
      <c r="E72" s="27"/>
      <c r="F72" s="18"/>
      <c r="G72" s="18"/>
    </row>
    <row r="73" spans="1:7" s="5" customFormat="1" ht="12.75">
      <c r="A73" s="59" t="s">
        <v>31</v>
      </c>
      <c r="B73" s="40"/>
      <c r="C73" s="60" t="s">
        <v>95</v>
      </c>
      <c r="D73" s="47"/>
      <c r="E73" s="27"/>
      <c r="F73" s="18"/>
      <c r="G73" s="18"/>
    </row>
    <row r="74" spans="1:7" s="5" customFormat="1" ht="12.75">
      <c r="A74" s="19" t="s">
        <v>33</v>
      </c>
      <c r="B74" s="29"/>
      <c r="C74" s="29" t="s">
        <v>96</v>
      </c>
      <c r="D74" s="23"/>
      <c r="E74" s="23"/>
      <c r="F74" s="18"/>
      <c r="G74" s="18"/>
    </row>
    <row r="75" spans="1:7" s="5" customFormat="1" ht="12.75" customHeight="1">
      <c r="A75" s="134" t="s">
        <v>35</v>
      </c>
      <c r="B75" s="130"/>
      <c r="C75" s="135" t="s">
        <v>97</v>
      </c>
      <c r="D75" s="136"/>
      <c r="E75" s="105"/>
      <c r="F75" s="96">
        <f>F76+F77</f>
        <v>25123.32</v>
      </c>
      <c r="G75" s="96">
        <f>G76+G77</f>
        <v>0</v>
      </c>
    </row>
    <row r="76" spans="1:7" s="5" customFormat="1" ht="12.75" customHeight="1">
      <c r="A76" s="41" t="s">
        <v>98</v>
      </c>
      <c r="B76" s="34"/>
      <c r="C76" s="49"/>
      <c r="D76" s="36" t="s">
        <v>99</v>
      </c>
      <c r="E76" s="27"/>
      <c r="F76" s="18"/>
      <c r="G76" s="18"/>
    </row>
    <row r="77" spans="1:7" s="5" customFormat="1" ht="12.75" customHeight="1">
      <c r="A77" s="41" t="s">
        <v>100</v>
      </c>
      <c r="B77" s="34"/>
      <c r="C77" s="49"/>
      <c r="D77" s="36" t="s">
        <v>101</v>
      </c>
      <c r="E77" s="26"/>
      <c r="F77" s="18">
        <v>25123.32</v>
      </c>
      <c r="G77" s="18"/>
    </row>
    <row r="78" spans="1:7" s="5" customFormat="1" ht="12.75" customHeight="1">
      <c r="A78" s="41" t="s">
        <v>37</v>
      </c>
      <c r="B78" s="44"/>
      <c r="C78" s="61" t="s">
        <v>102</v>
      </c>
      <c r="D78" s="62"/>
      <c r="E78" s="26"/>
      <c r="F78" s="18"/>
      <c r="G78" s="18"/>
    </row>
    <row r="79" spans="1:7" s="5" customFormat="1" ht="12.75" customHeight="1">
      <c r="A79" s="41" t="s">
        <v>39</v>
      </c>
      <c r="B79" s="63"/>
      <c r="C79" s="35" t="s">
        <v>103</v>
      </c>
      <c r="D79" s="64"/>
      <c r="E79" s="27"/>
      <c r="F79" s="18"/>
      <c r="G79" s="18"/>
    </row>
    <row r="80" spans="1:7" s="5" customFormat="1" ht="12.75" customHeight="1">
      <c r="A80" s="41" t="s">
        <v>41</v>
      </c>
      <c r="B80" s="21"/>
      <c r="C80" s="22" t="s">
        <v>104</v>
      </c>
      <c r="D80" s="25"/>
      <c r="E80" s="27"/>
      <c r="F80" s="18">
        <v>24377.38</v>
      </c>
      <c r="G80" s="159">
        <v>6259.81</v>
      </c>
    </row>
    <row r="81" spans="1:7" s="5" customFormat="1" ht="12.75" customHeight="1">
      <c r="A81" s="41" t="s">
        <v>43</v>
      </c>
      <c r="B81" s="21"/>
      <c r="C81" s="22" t="s">
        <v>105</v>
      </c>
      <c r="D81" s="25"/>
      <c r="E81" s="27"/>
      <c r="F81" s="18">
        <v>75624.88</v>
      </c>
      <c r="G81" s="18"/>
    </row>
    <row r="82" spans="1:7" s="5" customFormat="1" ht="12.75" customHeight="1">
      <c r="A82" s="20" t="s">
        <v>106</v>
      </c>
      <c r="B82" s="34"/>
      <c r="C82" s="35" t="s">
        <v>107</v>
      </c>
      <c r="D82" s="36"/>
      <c r="E82" s="27"/>
      <c r="F82" s="18">
        <v>51320.6</v>
      </c>
      <c r="G82" s="18">
        <v>70072.22</v>
      </c>
    </row>
    <row r="83" spans="1:7" s="5" customFormat="1" ht="12.75" customHeight="1">
      <c r="A83" s="20" t="s">
        <v>108</v>
      </c>
      <c r="B83" s="21"/>
      <c r="C83" s="22" t="s">
        <v>109</v>
      </c>
      <c r="D83" s="25"/>
      <c r="E83" s="26"/>
      <c r="F83" s="18"/>
      <c r="G83" s="18"/>
    </row>
    <row r="84" spans="1:7" s="5" customFormat="1" ht="12.75" customHeight="1">
      <c r="A84" s="91" t="s">
        <v>110</v>
      </c>
      <c r="B84" s="123" t="s">
        <v>111</v>
      </c>
      <c r="C84" s="138"/>
      <c r="D84" s="139"/>
      <c r="E84" s="140"/>
      <c r="F84" s="106">
        <f>F85+F86+F89+F90</f>
        <v>148835.0499999998</v>
      </c>
      <c r="G84" s="106">
        <f>G85+G86+G89+G90</f>
        <v>108841.53</v>
      </c>
    </row>
    <row r="85" spans="1:7" s="5" customFormat="1" ht="12.75" customHeight="1">
      <c r="A85" s="19" t="s">
        <v>11</v>
      </c>
      <c r="B85" s="37" t="s">
        <v>112</v>
      </c>
      <c r="C85" s="21"/>
      <c r="D85" s="17"/>
      <c r="E85" s="26"/>
      <c r="F85" s="18"/>
      <c r="G85" s="18"/>
    </row>
    <row r="86" spans="1:7" s="5" customFormat="1" ht="12.75" customHeight="1">
      <c r="A86" s="97" t="s">
        <v>23</v>
      </c>
      <c r="B86" s="98" t="s">
        <v>113</v>
      </c>
      <c r="C86" s="127"/>
      <c r="D86" s="128"/>
      <c r="E86" s="105"/>
      <c r="F86" s="96">
        <f>F87+F88</f>
        <v>0</v>
      </c>
      <c r="G86" s="96">
        <f>G87+G88</f>
        <v>0</v>
      </c>
    </row>
    <row r="87" spans="1:7" s="5" customFormat="1" ht="12.75" customHeight="1">
      <c r="A87" s="20" t="s">
        <v>25</v>
      </c>
      <c r="B87" s="21"/>
      <c r="C87" s="22" t="s">
        <v>114</v>
      </c>
      <c r="D87" s="25"/>
      <c r="E87" s="27"/>
      <c r="F87" s="18"/>
      <c r="G87" s="18"/>
    </row>
    <row r="88" spans="1:7" s="5" customFormat="1" ht="12.75" customHeight="1">
      <c r="A88" s="20" t="s">
        <v>27</v>
      </c>
      <c r="B88" s="21"/>
      <c r="C88" s="22" t="s">
        <v>115</v>
      </c>
      <c r="D88" s="25"/>
      <c r="E88" s="27"/>
      <c r="F88" s="18"/>
      <c r="G88" s="18"/>
    </row>
    <row r="89" spans="1:7" s="5" customFormat="1" ht="12.75" customHeight="1">
      <c r="A89" s="39" t="s">
        <v>45</v>
      </c>
      <c r="B89" s="49" t="s">
        <v>116</v>
      </c>
      <c r="C89" s="49"/>
      <c r="D89" s="42"/>
      <c r="E89" s="27"/>
      <c r="F89" s="18"/>
      <c r="G89" s="18"/>
    </row>
    <row r="90" spans="1:7" s="5" customFormat="1" ht="12.75" customHeight="1">
      <c r="A90" s="101" t="s">
        <v>47</v>
      </c>
      <c r="B90" s="102" t="s">
        <v>117</v>
      </c>
      <c r="C90" s="103"/>
      <c r="D90" s="104"/>
      <c r="E90" s="105"/>
      <c r="F90" s="96">
        <f>F91+F92</f>
        <v>148835.0499999998</v>
      </c>
      <c r="G90" s="96">
        <f>G91+G92</f>
        <v>108841.53</v>
      </c>
    </row>
    <row r="91" spans="1:7" s="5" customFormat="1" ht="12.75" customHeight="1">
      <c r="A91" s="145" t="s">
        <v>118</v>
      </c>
      <c r="B91" s="93"/>
      <c r="C91" s="146" t="s">
        <v>119</v>
      </c>
      <c r="D91" s="147"/>
      <c r="E91" s="140"/>
      <c r="F91" s="96">
        <f>VRA!H56</f>
        <v>39993.51999999983</v>
      </c>
      <c r="G91" s="157">
        <v>10299.53</v>
      </c>
    </row>
    <row r="92" spans="1:7" s="5" customFormat="1" ht="12.75" customHeight="1">
      <c r="A92" s="145" t="s">
        <v>120</v>
      </c>
      <c r="B92" s="93"/>
      <c r="C92" s="146" t="s">
        <v>121</v>
      </c>
      <c r="D92" s="147"/>
      <c r="E92" s="140"/>
      <c r="F92" s="96">
        <f>G90</f>
        <v>108841.53</v>
      </c>
      <c r="G92" s="157">
        <v>98542</v>
      </c>
    </row>
    <row r="93" spans="1:7" s="5" customFormat="1" ht="12.75" customHeight="1">
      <c r="A93" s="12" t="s">
        <v>122</v>
      </c>
      <c r="B93" s="65" t="s">
        <v>123</v>
      </c>
      <c r="C93" s="66"/>
      <c r="D93" s="66"/>
      <c r="E93" s="26"/>
      <c r="F93" s="107"/>
      <c r="G93" s="107"/>
    </row>
    <row r="94" spans="1:7" s="5" customFormat="1" ht="25.5" customHeight="1">
      <c r="A94" s="91"/>
      <c r="B94" s="177" t="s">
        <v>124</v>
      </c>
      <c r="C94" s="177"/>
      <c r="D94" s="177"/>
      <c r="E94" s="137"/>
      <c r="F94" s="106">
        <f>IF(F59+F64+F84+F93=F58,F59+F64+F84+F93,0)</f>
        <v>8650189.57</v>
      </c>
      <c r="G94" s="106">
        <f>IF(G59+G64+G84+G93=G58,G59+G64+G84+G93,0)</f>
        <v>8666780.93</v>
      </c>
    </row>
    <row r="95" spans="1:7" s="5" customFormat="1" ht="12.75">
      <c r="A95" s="67"/>
      <c r="B95" s="68"/>
      <c r="C95" s="68"/>
      <c r="D95" s="68"/>
      <c r="E95" s="68"/>
      <c r="F95" s="2"/>
      <c r="G95" s="2"/>
    </row>
    <row r="96" spans="1:7" s="5" customFormat="1" ht="12.75" customHeight="1">
      <c r="A96" s="178" t="s">
        <v>256</v>
      </c>
      <c r="B96" s="178"/>
      <c r="C96" s="178"/>
      <c r="D96" s="178"/>
      <c r="E96" s="178"/>
      <c r="F96" s="179" t="s">
        <v>257</v>
      </c>
      <c r="G96" s="179"/>
    </row>
    <row r="97" spans="1:7" s="5" customFormat="1" ht="12.75" customHeight="1">
      <c r="A97" s="171" t="s">
        <v>125</v>
      </c>
      <c r="B97" s="171"/>
      <c r="C97" s="171"/>
      <c r="D97" s="171"/>
      <c r="E97" s="171"/>
      <c r="F97" s="171" t="s">
        <v>126</v>
      </c>
      <c r="G97" s="171"/>
    </row>
    <row r="98" spans="1:7" s="5" customFormat="1" ht="12.75" customHeight="1">
      <c r="A98" s="6"/>
      <c r="B98" s="6"/>
      <c r="C98" s="6"/>
      <c r="D98" s="6"/>
      <c r="E98" s="6"/>
      <c r="F98" s="6"/>
      <c r="G98" s="6"/>
    </row>
    <row r="99" spans="1:7" s="5" customFormat="1" ht="12.75" customHeight="1">
      <c r="A99" s="172" t="s">
        <v>254</v>
      </c>
      <c r="B99" s="172"/>
      <c r="C99" s="172"/>
      <c r="D99" s="172"/>
      <c r="E99" s="6"/>
      <c r="F99" s="173" t="s">
        <v>255</v>
      </c>
      <c r="G99" s="173"/>
    </row>
    <row r="100" spans="1:7" s="5" customFormat="1" ht="12.75">
      <c r="A100" s="171" t="s">
        <v>125</v>
      </c>
      <c r="B100" s="171"/>
      <c r="C100" s="171"/>
      <c r="D100" s="171"/>
      <c r="E100" s="171"/>
      <c r="F100" s="171" t="s">
        <v>126</v>
      </c>
      <c r="G100" s="171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pans="2:5" s="5" customFormat="1" ht="12.75">
      <c r="B105" s="5">
        <v>1</v>
      </c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  <row r="122" s="5" customFormat="1" ht="12.75">
      <c r="E122" s="2"/>
    </row>
    <row r="123" s="5" customFormat="1" ht="12.75">
      <c r="E123" s="2"/>
    </row>
  </sheetData>
  <sheetProtection/>
  <mergeCells count="26">
    <mergeCell ref="A8:G8"/>
    <mergeCell ref="A9:G9"/>
    <mergeCell ref="A10:G11"/>
    <mergeCell ref="A12:E12"/>
    <mergeCell ref="E2:G2"/>
    <mergeCell ref="E3:G3"/>
    <mergeCell ref="A5:G6"/>
    <mergeCell ref="A7:G7"/>
    <mergeCell ref="A13:G13"/>
    <mergeCell ref="A14:G14"/>
    <mergeCell ref="A16:G16"/>
    <mergeCell ref="A17:G17"/>
    <mergeCell ref="D18:G18"/>
    <mergeCell ref="B19:D19"/>
    <mergeCell ref="A97:E97"/>
    <mergeCell ref="F97:G97"/>
    <mergeCell ref="B62:D62"/>
    <mergeCell ref="B94:D94"/>
    <mergeCell ref="A96:E96"/>
    <mergeCell ref="F96:G96"/>
    <mergeCell ref="C47:D47"/>
    <mergeCell ref="C53:D53"/>
    <mergeCell ref="A100:E100"/>
    <mergeCell ref="F100:G100"/>
    <mergeCell ref="A99:D99"/>
    <mergeCell ref="F99:G99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1">
      <selection activeCell="H41" sqref="H41"/>
    </sheetView>
  </sheetViews>
  <sheetFormatPr defaultColWidth="9.140625" defaultRowHeight="12.75"/>
  <cols>
    <col min="1" max="1" width="5.57421875" style="80" customWidth="1"/>
    <col min="2" max="2" width="0" style="80" hidden="1" customWidth="1"/>
    <col min="3" max="3" width="30.140625" style="80" customWidth="1"/>
    <col min="4" max="4" width="18.28125" style="80" customWidth="1"/>
    <col min="5" max="5" width="0" style="80" hidden="1" customWidth="1"/>
    <col min="6" max="6" width="11.7109375" style="80" customWidth="1"/>
    <col min="7" max="7" width="8.57421875" style="80" customWidth="1"/>
    <col min="8" max="8" width="12.140625" style="80" customWidth="1"/>
    <col min="9" max="9" width="13.140625" style="80" customWidth="1"/>
    <col min="10" max="16384" width="9.140625" style="80" customWidth="1"/>
  </cols>
  <sheetData>
    <row r="1" spans="7:8" ht="12.75">
      <c r="G1" s="69"/>
      <c r="H1" s="69"/>
    </row>
    <row r="2" spans="4:9" ht="15.75">
      <c r="D2" s="70"/>
      <c r="G2" s="80" t="s">
        <v>127</v>
      </c>
      <c r="H2" s="71"/>
      <c r="I2" s="71"/>
    </row>
    <row r="3" spans="7:9" ht="15.75">
      <c r="G3" s="80" t="s">
        <v>245</v>
      </c>
      <c r="H3" s="71"/>
      <c r="I3" s="71"/>
    </row>
    <row r="4" ht="12.75"/>
    <row r="5" spans="1:9" ht="15.75">
      <c r="A5" s="169" t="s">
        <v>128</v>
      </c>
      <c r="B5" s="169"/>
      <c r="C5" s="169"/>
      <c r="D5" s="169"/>
      <c r="E5" s="169"/>
      <c r="F5" s="169"/>
      <c r="G5" s="169"/>
      <c r="H5" s="169"/>
      <c r="I5" s="169"/>
    </row>
    <row r="6" spans="1:9" ht="15.75">
      <c r="A6" s="170" t="s">
        <v>129</v>
      </c>
      <c r="B6" s="170"/>
      <c r="C6" s="170"/>
      <c r="D6" s="170"/>
      <c r="E6" s="170"/>
      <c r="F6" s="170"/>
      <c r="G6" s="170"/>
      <c r="H6" s="170"/>
      <c r="I6" s="170"/>
    </row>
    <row r="7" spans="1:9" ht="15.75">
      <c r="A7" s="198" t="s">
        <v>251</v>
      </c>
      <c r="B7" s="198"/>
      <c r="C7" s="198"/>
      <c r="D7" s="198"/>
      <c r="E7" s="198"/>
      <c r="F7" s="198"/>
      <c r="G7" s="198"/>
      <c r="H7" s="198"/>
      <c r="I7" s="198"/>
    </row>
    <row r="8" spans="1:9" ht="15">
      <c r="A8" s="164" t="s">
        <v>130</v>
      </c>
      <c r="B8" s="164"/>
      <c r="C8" s="164"/>
      <c r="D8" s="164"/>
      <c r="E8" s="164"/>
      <c r="F8" s="164"/>
      <c r="G8" s="164"/>
      <c r="H8" s="164"/>
      <c r="I8" s="164"/>
    </row>
    <row r="9" spans="1:9" ht="15">
      <c r="A9" s="164" t="s">
        <v>253</v>
      </c>
      <c r="B9" s="164"/>
      <c r="C9" s="164"/>
      <c r="D9" s="164"/>
      <c r="E9" s="164"/>
      <c r="F9" s="164"/>
      <c r="G9" s="164"/>
      <c r="H9" s="164"/>
      <c r="I9" s="164"/>
    </row>
    <row r="10" spans="1:9" ht="15">
      <c r="A10" s="164" t="s">
        <v>131</v>
      </c>
      <c r="B10" s="164"/>
      <c r="C10" s="164"/>
      <c r="D10" s="164"/>
      <c r="E10" s="164"/>
      <c r="F10" s="164"/>
      <c r="G10" s="164"/>
      <c r="H10" s="164"/>
      <c r="I10" s="164"/>
    </row>
    <row r="11" spans="1:9" ht="15">
      <c r="A11" s="164" t="s">
        <v>132</v>
      </c>
      <c r="B11" s="164"/>
      <c r="C11" s="164"/>
      <c r="D11" s="164"/>
      <c r="E11" s="164"/>
      <c r="F11" s="164"/>
      <c r="G11" s="164"/>
      <c r="H11" s="164"/>
      <c r="I11" s="164"/>
    </row>
    <row r="12" spans="1:9" ht="15">
      <c r="A12" s="199"/>
      <c r="B12" s="199"/>
      <c r="C12" s="199"/>
      <c r="D12" s="199"/>
      <c r="E12" s="199"/>
      <c r="F12" s="199"/>
      <c r="G12" s="199"/>
      <c r="H12" s="199"/>
      <c r="I12" s="199"/>
    </row>
    <row r="13" spans="1:9" ht="14.25">
      <c r="A13" s="163" t="s">
        <v>133</v>
      </c>
      <c r="B13" s="163"/>
      <c r="C13" s="163"/>
      <c r="D13" s="163"/>
      <c r="E13" s="163"/>
      <c r="F13" s="163"/>
      <c r="G13" s="163"/>
      <c r="H13" s="163"/>
      <c r="I13" s="163"/>
    </row>
    <row r="14" spans="1:9" ht="15">
      <c r="A14" s="164"/>
      <c r="B14" s="164"/>
      <c r="C14" s="164"/>
      <c r="D14" s="164"/>
      <c r="E14" s="164"/>
      <c r="F14" s="164"/>
      <c r="G14" s="164"/>
      <c r="H14" s="164"/>
      <c r="I14" s="164"/>
    </row>
    <row r="15" spans="1:9" ht="14.25">
      <c r="A15" s="163" t="s">
        <v>258</v>
      </c>
      <c r="B15" s="163"/>
      <c r="C15" s="163"/>
      <c r="D15" s="163"/>
      <c r="E15" s="163"/>
      <c r="F15" s="163"/>
      <c r="G15" s="163"/>
      <c r="H15" s="163"/>
      <c r="I15" s="163"/>
    </row>
    <row r="16" spans="1:9" ht="9.75" customHeight="1">
      <c r="A16" s="88"/>
      <c r="B16" s="84"/>
      <c r="C16" s="84"/>
      <c r="D16" s="84"/>
      <c r="E16" s="84"/>
      <c r="F16" s="84"/>
      <c r="G16" s="84"/>
      <c r="H16" s="84"/>
      <c r="I16" s="84"/>
    </row>
    <row r="17" spans="1:9" ht="15">
      <c r="A17" s="164" t="s">
        <v>260</v>
      </c>
      <c r="B17" s="164"/>
      <c r="C17" s="164"/>
      <c r="D17" s="164"/>
      <c r="E17" s="164"/>
      <c r="F17" s="164"/>
      <c r="G17" s="164"/>
      <c r="H17" s="164"/>
      <c r="I17" s="164"/>
    </row>
    <row r="18" spans="1:9" ht="15">
      <c r="A18" s="164" t="s">
        <v>2</v>
      </c>
      <c r="B18" s="164"/>
      <c r="C18" s="164"/>
      <c r="D18" s="164"/>
      <c r="E18" s="164"/>
      <c r="F18" s="164"/>
      <c r="G18" s="164"/>
      <c r="H18" s="164"/>
      <c r="I18" s="164"/>
    </row>
    <row r="19" spans="1:9" s="84" customFormat="1" ht="15" customHeight="1">
      <c r="A19" s="166" t="s">
        <v>3</v>
      </c>
      <c r="B19" s="166"/>
      <c r="C19" s="166"/>
      <c r="D19" s="166"/>
      <c r="E19" s="166"/>
      <c r="F19" s="166"/>
      <c r="G19" s="166"/>
      <c r="H19" s="166"/>
      <c r="I19" s="166"/>
    </row>
    <row r="20" spans="1:9" s="79" customFormat="1" ht="49.5" customHeight="1">
      <c r="A20" s="167" t="s">
        <v>4</v>
      </c>
      <c r="B20" s="167"/>
      <c r="C20" s="167" t="s">
        <v>5</v>
      </c>
      <c r="D20" s="167"/>
      <c r="E20" s="167"/>
      <c r="F20" s="167"/>
      <c r="G20" s="81" t="s">
        <v>134</v>
      </c>
      <c r="H20" s="72" t="s">
        <v>135</v>
      </c>
      <c r="I20" s="72" t="s">
        <v>136</v>
      </c>
    </row>
    <row r="21" spans="1:9" ht="15.75" customHeight="1">
      <c r="A21" s="144" t="s">
        <v>9</v>
      </c>
      <c r="B21" s="142" t="s">
        <v>137</v>
      </c>
      <c r="C21" s="194" t="s">
        <v>137</v>
      </c>
      <c r="D21" s="194"/>
      <c r="E21" s="194"/>
      <c r="F21" s="194"/>
      <c r="G21" s="142"/>
      <c r="H21" s="142">
        <f>H22+H27+H28</f>
        <v>1342185.8299999998</v>
      </c>
      <c r="I21" s="142">
        <f>I22+I27+I28</f>
        <v>1825816.92</v>
      </c>
    </row>
    <row r="22" spans="1:9" ht="15.75" customHeight="1">
      <c r="A22" s="143" t="s">
        <v>11</v>
      </c>
      <c r="B22" s="148" t="s">
        <v>138</v>
      </c>
      <c r="C22" s="168" t="s">
        <v>138</v>
      </c>
      <c r="D22" s="168"/>
      <c r="E22" s="168"/>
      <c r="F22" s="168"/>
      <c r="G22" s="148"/>
      <c r="H22" s="142">
        <f>H23+H24+H25+H26</f>
        <v>1215823.68</v>
      </c>
      <c r="I22" s="142">
        <f>I23+I24+I25+I26</f>
        <v>1653616.79</v>
      </c>
    </row>
    <row r="23" spans="1:9" ht="15.75" customHeight="1">
      <c r="A23" s="75" t="s">
        <v>139</v>
      </c>
      <c r="B23" s="76" t="s">
        <v>79</v>
      </c>
      <c r="C23" s="197" t="s">
        <v>79</v>
      </c>
      <c r="D23" s="197"/>
      <c r="E23" s="197"/>
      <c r="F23" s="197"/>
      <c r="G23" s="76"/>
      <c r="H23" s="156">
        <v>929843.07</v>
      </c>
      <c r="I23" s="73">
        <v>1412893.77</v>
      </c>
    </row>
    <row r="24" spans="1:9" ht="15.75" customHeight="1">
      <c r="A24" s="75" t="s">
        <v>140</v>
      </c>
      <c r="B24" s="78" t="s">
        <v>141</v>
      </c>
      <c r="C24" s="160" t="s">
        <v>141</v>
      </c>
      <c r="D24" s="160"/>
      <c r="E24" s="160"/>
      <c r="F24" s="160"/>
      <c r="G24" s="78"/>
      <c r="H24" s="74">
        <v>222439.99</v>
      </c>
      <c r="I24" s="73">
        <v>137481.71</v>
      </c>
    </row>
    <row r="25" spans="1:9" ht="15.75" customHeight="1">
      <c r="A25" s="75" t="s">
        <v>142</v>
      </c>
      <c r="B25" s="76" t="s">
        <v>143</v>
      </c>
      <c r="C25" s="160" t="s">
        <v>143</v>
      </c>
      <c r="D25" s="160"/>
      <c r="E25" s="160"/>
      <c r="F25" s="160"/>
      <c r="G25" s="76"/>
      <c r="H25" s="74">
        <v>49849.92</v>
      </c>
      <c r="I25" s="73">
        <v>66466.56</v>
      </c>
    </row>
    <row r="26" spans="1:9" ht="15.75" customHeight="1">
      <c r="A26" s="75" t="s">
        <v>144</v>
      </c>
      <c r="B26" s="78" t="s">
        <v>145</v>
      </c>
      <c r="C26" s="160" t="s">
        <v>145</v>
      </c>
      <c r="D26" s="160"/>
      <c r="E26" s="160"/>
      <c r="F26" s="160"/>
      <c r="G26" s="78"/>
      <c r="H26" s="74">
        <v>13690.7</v>
      </c>
      <c r="I26" s="73">
        <v>36774.75</v>
      </c>
    </row>
    <row r="27" spans="1:9" ht="15.75" customHeight="1">
      <c r="A27" s="75" t="s">
        <v>23</v>
      </c>
      <c r="B27" s="76" t="s">
        <v>146</v>
      </c>
      <c r="C27" s="160" t="s">
        <v>146</v>
      </c>
      <c r="D27" s="160"/>
      <c r="E27" s="160"/>
      <c r="F27" s="160"/>
      <c r="G27" s="76"/>
      <c r="H27" s="74"/>
      <c r="I27" s="73"/>
    </row>
    <row r="28" spans="1:9" ht="15.75" customHeight="1">
      <c r="A28" s="143" t="s">
        <v>45</v>
      </c>
      <c r="B28" s="148" t="s">
        <v>147</v>
      </c>
      <c r="C28" s="165" t="s">
        <v>147</v>
      </c>
      <c r="D28" s="165"/>
      <c r="E28" s="165"/>
      <c r="F28" s="165"/>
      <c r="G28" s="148"/>
      <c r="H28" s="142">
        <f>H29-H30</f>
        <v>126362.15</v>
      </c>
      <c r="I28" s="142">
        <f>I29-I30</f>
        <v>172200.13</v>
      </c>
    </row>
    <row r="29" spans="1:9" ht="15.75" customHeight="1">
      <c r="A29" s="75" t="s">
        <v>148</v>
      </c>
      <c r="B29" s="78" t="s">
        <v>149</v>
      </c>
      <c r="C29" s="160" t="s">
        <v>149</v>
      </c>
      <c r="D29" s="160"/>
      <c r="E29" s="160"/>
      <c r="F29" s="160"/>
      <c r="G29" s="78"/>
      <c r="H29" s="74">
        <v>126362.15</v>
      </c>
      <c r="I29" s="73">
        <v>172200.13</v>
      </c>
    </row>
    <row r="30" spans="1:9" ht="15.75" customHeight="1">
      <c r="A30" s="75" t="s">
        <v>150</v>
      </c>
      <c r="B30" s="78" t="s">
        <v>151</v>
      </c>
      <c r="C30" s="160" t="s">
        <v>151</v>
      </c>
      <c r="D30" s="160"/>
      <c r="E30" s="160"/>
      <c r="F30" s="160"/>
      <c r="G30" s="78"/>
      <c r="H30" s="74"/>
      <c r="I30" s="73"/>
    </row>
    <row r="31" spans="1:9" ht="15.75" customHeight="1">
      <c r="A31" s="144" t="s">
        <v>49</v>
      </c>
      <c r="B31" s="142" t="s">
        <v>152</v>
      </c>
      <c r="C31" s="194" t="s">
        <v>152</v>
      </c>
      <c r="D31" s="194"/>
      <c r="E31" s="194"/>
      <c r="F31" s="194"/>
      <c r="G31" s="142"/>
      <c r="H31" s="142">
        <f>SUM(H32:H45)</f>
        <v>1302186.26</v>
      </c>
      <c r="I31" s="142">
        <f>SUM(I32:I45)</f>
        <v>1815506.0900000003</v>
      </c>
    </row>
    <row r="32" spans="1:9" ht="15.75" customHeight="1">
      <c r="A32" s="75" t="s">
        <v>11</v>
      </c>
      <c r="B32" s="76" t="s">
        <v>153</v>
      </c>
      <c r="C32" s="160" t="s">
        <v>154</v>
      </c>
      <c r="D32" s="160"/>
      <c r="E32" s="160"/>
      <c r="F32" s="160"/>
      <c r="G32" s="76"/>
      <c r="H32" s="74">
        <v>887943.73</v>
      </c>
      <c r="I32" s="73">
        <v>1229445.84</v>
      </c>
    </row>
    <row r="33" spans="1:9" ht="15.75" customHeight="1">
      <c r="A33" s="75" t="s">
        <v>23</v>
      </c>
      <c r="B33" s="76" t="s">
        <v>155</v>
      </c>
      <c r="C33" s="160" t="s">
        <v>156</v>
      </c>
      <c r="D33" s="160"/>
      <c r="E33" s="160"/>
      <c r="F33" s="160"/>
      <c r="G33" s="76"/>
      <c r="H33" s="74">
        <v>111135.1</v>
      </c>
      <c r="I33" s="73">
        <v>142346.59</v>
      </c>
    </row>
    <row r="34" spans="1:9" ht="15.75" customHeight="1">
      <c r="A34" s="75" t="s">
        <v>45</v>
      </c>
      <c r="B34" s="76" t="s">
        <v>157</v>
      </c>
      <c r="C34" s="160" t="s">
        <v>158</v>
      </c>
      <c r="D34" s="160"/>
      <c r="E34" s="160"/>
      <c r="F34" s="160"/>
      <c r="G34" s="76"/>
      <c r="H34" s="78">
        <v>51214.1</v>
      </c>
      <c r="I34" s="75">
        <v>77814.84</v>
      </c>
    </row>
    <row r="35" spans="1:9" ht="15.75" customHeight="1">
      <c r="A35" s="75" t="s">
        <v>47</v>
      </c>
      <c r="B35" s="76" t="s">
        <v>159</v>
      </c>
      <c r="C35" s="197" t="s">
        <v>160</v>
      </c>
      <c r="D35" s="197"/>
      <c r="E35" s="197"/>
      <c r="F35" s="197"/>
      <c r="G35" s="76"/>
      <c r="H35" s="78">
        <v>664.8</v>
      </c>
      <c r="I35" s="75">
        <v>949.5</v>
      </c>
    </row>
    <row r="36" spans="1:9" ht="15.75" customHeight="1">
      <c r="A36" s="75" t="s">
        <v>74</v>
      </c>
      <c r="B36" s="76" t="s">
        <v>161</v>
      </c>
      <c r="C36" s="197" t="s">
        <v>162</v>
      </c>
      <c r="D36" s="197"/>
      <c r="E36" s="197"/>
      <c r="F36" s="197"/>
      <c r="G36" s="76"/>
      <c r="H36" s="78">
        <v>13246.66</v>
      </c>
      <c r="I36" s="75">
        <v>18751.23</v>
      </c>
    </row>
    <row r="37" spans="1:9" ht="15.75" customHeight="1">
      <c r="A37" s="75" t="s">
        <v>163</v>
      </c>
      <c r="B37" s="76" t="s">
        <v>164</v>
      </c>
      <c r="C37" s="197" t="s">
        <v>165</v>
      </c>
      <c r="D37" s="197"/>
      <c r="E37" s="197"/>
      <c r="F37" s="197"/>
      <c r="G37" s="76"/>
      <c r="H37" s="78">
        <v>799.1</v>
      </c>
      <c r="I37" s="75">
        <v>2163.77</v>
      </c>
    </row>
    <row r="38" spans="1:9" ht="15.75" customHeight="1">
      <c r="A38" s="75" t="s">
        <v>166</v>
      </c>
      <c r="B38" s="76" t="s">
        <v>167</v>
      </c>
      <c r="C38" s="197" t="s">
        <v>168</v>
      </c>
      <c r="D38" s="197"/>
      <c r="E38" s="197"/>
      <c r="F38" s="197"/>
      <c r="G38" s="76"/>
      <c r="H38" s="78"/>
      <c r="I38" s="78"/>
    </row>
    <row r="39" spans="1:9" ht="12.75" customHeight="1">
      <c r="A39" s="75" t="s">
        <v>169</v>
      </c>
      <c r="B39" s="76" t="s">
        <v>170</v>
      </c>
      <c r="C39" s="160" t="s">
        <v>170</v>
      </c>
      <c r="D39" s="160"/>
      <c r="E39" s="160"/>
      <c r="F39" s="160"/>
      <c r="G39" s="76"/>
      <c r="H39" s="78"/>
      <c r="I39" s="78"/>
    </row>
    <row r="40" spans="1:9" ht="12.75" customHeight="1">
      <c r="A40" s="75" t="s">
        <v>171</v>
      </c>
      <c r="B40" s="76" t="s">
        <v>172</v>
      </c>
      <c r="C40" s="197" t="s">
        <v>172</v>
      </c>
      <c r="D40" s="197"/>
      <c r="E40" s="197"/>
      <c r="F40" s="197"/>
      <c r="G40" s="76"/>
      <c r="H40" s="78">
        <v>47529.8</v>
      </c>
      <c r="I40" s="78">
        <v>213327.5</v>
      </c>
    </row>
    <row r="41" spans="1:9" ht="15.75" customHeight="1">
      <c r="A41" s="75" t="s">
        <v>173</v>
      </c>
      <c r="B41" s="76" t="s">
        <v>174</v>
      </c>
      <c r="C41" s="160" t="s">
        <v>175</v>
      </c>
      <c r="D41" s="160"/>
      <c r="E41" s="160"/>
      <c r="F41" s="160"/>
      <c r="G41" s="76"/>
      <c r="H41" s="78"/>
      <c r="I41" s="78"/>
    </row>
    <row r="42" spans="1:9" ht="15.75" customHeight="1">
      <c r="A42" s="75" t="s">
        <v>176</v>
      </c>
      <c r="B42" s="76" t="s">
        <v>177</v>
      </c>
      <c r="C42" s="160" t="s">
        <v>178</v>
      </c>
      <c r="D42" s="160"/>
      <c r="E42" s="160"/>
      <c r="F42" s="160"/>
      <c r="G42" s="76"/>
      <c r="H42" s="78"/>
      <c r="I42" s="78"/>
    </row>
    <row r="43" spans="1:9" ht="15.75" customHeight="1">
      <c r="A43" s="75" t="s">
        <v>179</v>
      </c>
      <c r="B43" s="76" t="s">
        <v>180</v>
      </c>
      <c r="C43" s="160" t="s">
        <v>181</v>
      </c>
      <c r="D43" s="160"/>
      <c r="E43" s="160"/>
      <c r="F43" s="160"/>
      <c r="G43" s="76"/>
      <c r="H43" s="78"/>
      <c r="I43" s="78"/>
    </row>
    <row r="44" spans="1:9" ht="15.75" customHeight="1">
      <c r="A44" s="75" t="s">
        <v>182</v>
      </c>
      <c r="B44" s="76" t="s">
        <v>183</v>
      </c>
      <c r="C44" s="160" t="s">
        <v>184</v>
      </c>
      <c r="D44" s="160"/>
      <c r="E44" s="160"/>
      <c r="F44" s="160"/>
      <c r="G44" s="76"/>
      <c r="H44" s="78">
        <v>189652.97</v>
      </c>
      <c r="I44" s="78">
        <v>130706.82</v>
      </c>
    </row>
    <row r="45" spans="1:9" ht="15.75" customHeight="1">
      <c r="A45" s="75" t="s">
        <v>185</v>
      </c>
      <c r="B45" s="76" t="s">
        <v>186</v>
      </c>
      <c r="C45" s="190" t="s">
        <v>187</v>
      </c>
      <c r="D45" s="190"/>
      <c r="E45" s="190"/>
      <c r="F45" s="190"/>
      <c r="G45" s="76"/>
      <c r="H45" s="78"/>
      <c r="I45" s="78"/>
    </row>
    <row r="46" spans="1:9" ht="15.75" customHeight="1">
      <c r="A46" s="142" t="s">
        <v>51</v>
      </c>
      <c r="B46" s="141" t="s">
        <v>188</v>
      </c>
      <c r="C46" s="196" t="s">
        <v>188</v>
      </c>
      <c r="D46" s="196"/>
      <c r="E46" s="196"/>
      <c r="F46" s="196"/>
      <c r="G46" s="141"/>
      <c r="H46" s="142">
        <f>H21-H31</f>
        <v>39999.56999999983</v>
      </c>
      <c r="I46" s="142">
        <f>I21-I31</f>
        <v>10310.829999999609</v>
      </c>
    </row>
    <row r="47" spans="1:9" ht="15.75" customHeight="1">
      <c r="A47" s="142" t="s">
        <v>77</v>
      </c>
      <c r="B47" s="142" t="s">
        <v>189</v>
      </c>
      <c r="C47" s="161" t="s">
        <v>189</v>
      </c>
      <c r="D47" s="161"/>
      <c r="E47" s="161"/>
      <c r="F47" s="161"/>
      <c r="G47" s="142"/>
      <c r="H47" s="142">
        <f>H48-H49-H50</f>
        <v>0</v>
      </c>
      <c r="I47" s="142">
        <f>I48-I49-I50</f>
        <v>0</v>
      </c>
    </row>
    <row r="48" spans="1:9" ht="15.75" customHeight="1">
      <c r="A48" s="78" t="s">
        <v>190</v>
      </c>
      <c r="B48" s="76" t="s">
        <v>191</v>
      </c>
      <c r="C48" s="190" t="s">
        <v>192</v>
      </c>
      <c r="D48" s="190"/>
      <c r="E48" s="190"/>
      <c r="F48" s="190"/>
      <c r="G48" s="78"/>
      <c r="H48" s="78"/>
      <c r="I48" s="78"/>
    </row>
    <row r="49" spans="1:9" ht="15.75" customHeight="1">
      <c r="A49" s="78" t="s">
        <v>23</v>
      </c>
      <c r="B49" s="76" t="s">
        <v>193</v>
      </c>
      <c r="C49" s="190" t="s">
        <v>193</v>
      </c>
      <c r="D49" s="190"/>
      <c r="E49" s="190"/>
      <c r="F49" s="190"/>
      <c r="G49" s="78"/>
      <c r="H49" s="78"/>
      <c r="I49" s="78"/>
    </row>
    <row r="50" spans="1:9" ht="15.75">
      <c r="A50" s="78" t="s">
        <v>194</v>
      </c>
      <c r="B50" s="76" t="s">
        <v>195</v>
      </c>
      <c r="C50" s="190" t="s">
        <v>196</v>
      </c>
      <c r="D50" s="190"/>
      <c r="E50" s="190"/>
      <c r="F50" s="190"/>
      <c r="G50" s="78"/>
      <c r="H50" s="78"/>
      <c r="I50" s="78"/>
    </row>
    <row r="51" spans="1:9" ht="15.75">
      <c r="A51" s="74" t="s">
        <v>84</v>
      </c>
      <c r="B51" s="77" t="s">
        <v>197</v>
      </c>
      <c r="C51" s="193" t="s">
        <v>197</v>
      </c>
      <c r="D51" s="193"/>
      <c r="E51" s="193"/>
      <c r="F51" s="193"/>
      <c r="G51" s="74"/>
      <c r="H51" s="74">
        <v>-6.05</v>
      </c>
      <c r="I51" s="74">
        <v>-11.3</v>
      </c>
    </row>
    <row r="52" spans="1:9" ht="30" customHeight="1">
      <c r="A52" s="74" t="s">
        <v>110</v>
      </c>
      <c r="B52" s="77" t="s">
        <v>198</v>
      </c>
      <c r="C52" s="162" t="s">
        <v>198</v>
      </c>
      <c r="D52" s="162"/>
      <c r="E52" s="162"/>
      <c r="F52" s="162"/>
      <c r="G52" s="74"/>
      <c r="H52" s="158"/>
      <c r="I52" s="74"/>
    </row>
    <row r="53" spans="1:9" ht="15.75">
      <c r="A53" s="74" t="s">
        <v>122</v>
      </c>
      <c r="B53" s="77" t="s">
        <v>199</v>
      </c>
      <c r="C53" s="193" t="s">
        <v>199</v>
      </c>
      <c r="D53" s="193"/>
      <c r="E53" s="193"/>
      <c r="F53" s="193"/>
      <c r="G53" s="74"/>
      <c r="H53" s="74"/>
      <c r="I53" s="74"/>
    </row>
    <row r="54" spans="1:9" ht="30" customHeight="1">
      <c r="A54" s="142" t="s">
        <v>200</v>
      </c>
      <c r="B54" s="142" t="s">
        <v>201</v>
      </c>
      <c r="C54" s="194" t="s">
        <v>201</v>
      </c>
      <c r="D54" s="194"/>
      <c r="E54" s="194"/>
      <c r="F54" s="194"/>
      <c r="G54" s="142"/>
      <c r="H54" s="142">
        <f>H46+H47+H51+H52+H53</f>
        <v>39993.51999999983</v>
      </c>
      <c r="I54" s="142">
        <f>I46+I47+I51+I52+I53</f>
        <v>10299.52999999961</v>
      </c>
    </row>
    <row r="55" spans="1:9" ht="15.75">
      <c r="A55" s="74" t="s">
        <v>11</v>
      </c>
      <c r="B55" s="74" t="s">
        <v>202</v>
      </c>
      <c r="C55" s="195" t="s">
        <v>202</v>
      </c>
      <c r="D55" s="195"/>
      <c r="E55" s="195"/>
      <c r="F55" s="195"/>
      <c r="G55" s="74"/>
      <c r="H55" s="74"/>
      <c r="I55" s="74"/>
    </row>
    <row r="56" spans="1:9" ht="15.75">
      <c r="A56" s="142" t="s">
        <v>203</v>
      </c>
      <c r="B56" s="141" t="s">
        <v>204</v>
      </c>
      <c r="C56" s="196" t="s">
        <v>204</v>
      </c>
      <c r="D56" s="196"/>
      <c r="E56" s="196"/>
      <c r="F56" s="196"/>
      <c r="G56" s="142"/>
      <c r="H56" s="142">
        <f>H54+H55</f>
        <v>39993.51999999983</v>
      </c>
      <c r="I56" s="142">
        <f>I54+I55</f>
        <v>10299.52999999961</v>
      </c>
    </row>
    <row r="57" spans="1:9" ht="15.75">
      <c r="A57" s="78" t="s">
        <v>11</v>
      </c>
      <c r="B57" s="76" t="s">
        <v>205</v>
      </c>
      <c r="C57" s="190" t="s">
        <v>205</v>
      </c>
      <c r="D57" s="190"/>
      <c r="E57" s="190"/>
      <c r="F57" s="190"/>
      <c r="G57" s="78"/>
      <c r="H57" s="78"/>
      <c r="I57" s="78"/>
    </row>
    <row r="58" spans="1:9" ht="15.75">
      <c r="A58" s="78" t="s">
        <v>23</v>
      </c>
      <c r="B58" s="76" t="s">
        <v>206</v>
      </c>
      <c r="C58" s="190" t="s">
        <v>206</v>
      </c>
      <c r="D58" s="190"/>
      <c r="E58" s="190"/>
      <c r="F58" s="190"/>
      <c r="G58" s="78"/>
      <c r="H58" s="78"/>
      <c r="I58" s="78"/>
    </row>
    <row r="59" spans="1:9" ht="12.75">
      <c r="A59" s="79"/>
      <c r="B59" s="79"/>
      <c r="C59" s="79"/>
      <c r="D59" s="79"/>
      <c r="G59" s="87"/>
      <c r="H59" s="87"/>
      <c r="I59" s="87"/>
    </row>
    <row r="60" spans="1:9" ht="12.75" customHeight="1">
      <c r="A60" s="178" t="s">
        <v>256</v>
      </c>
      <c r="B60" s="178"/>
      <c r="C60" s="178"/>
      <c r="D60" s="178"/>
      <c r="E60" s="178"/>
      <c r="F60" s="191"/>
      <c r="G60" s="192"/>
      <c r="H60" s="187" t="s">
        <v>257</v>
      </c>
      <c r="I60" s="187"/>
    </row>
    <row r="61" spans="1:9" s="84" customFormat="1" ht="30.75" customHeight="1">
      <c r="A61" s="188" t="s">
        <v>207</v>
      </c>
      <c r="B61" s="188"/>
      <c r="C61" s="188"/>
      <c r="D61" s="188"/>
      <c r="E61" s="188"/>
      <c r="F61" s="188"/>
      <c r="G61" s="188"/>
      <c r="H61" s="189" t="s">
        <v>126</v>
      </c>
      <c r="I61" s="189"/>
    </row>
    <row r="62" spans="1:9" s="84" customFormat="1" ht="12.75" customHeight="1">
      <c r="A62" s="186" t="s">
        <v>254</v>
      </c>
      <c r="B62" s="186"/>
      <c r="C62" s="186"/>
      <c r="D62" s="186"/>
      <c r="E62" s="186"/>
      <c r="F62" s="186"/>
      <c r="G62" s="186"/>
      <c r="H62" s="187" t="s">
        <v>255</v>
      </c>
      <c r="I62" s="187"/>
    </row>
    <row r="63" spans="1:9" s="84" customFormat="1" ht="30.75" customHeight="1">
      <c r="A63" s="188" t="s">
        <v>207</v>
      </c>
      <c r="B63" s="188"/>
      <c r="C63" s="188"/>
      <c r="D63" s="188"/>
      <c r="E63" s="188"/>
      <c r="F63" s="188"/>
      <c r="G63" s="188"/>
      <c r="H63" s="189" t="s">
        <v>126</v>
      </c>
      <c r="I63" s="189"/>
    </row>
    <row r="64" ht="15.75" customHeight="1"/>
  </sheetData>
  <sheetProtection/>
  <mergeCells count="63">
    <mergeCell ref="A15:I15"/>
    <mergeCell ref="A17:I17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C27:F27"/>
    <mergeCell ref="C28:F28"/>
    <mergeCell ref="A18:I18"/>
    <mergeCell ref="A19:I19"/>
    <mergeCell ref="A20:B20"/>
    <mergeCell ref="C20:F20"/>
    <mergeCell ref="C21:F21"/>
    <mergeCell ref="C22:F22"/>
    <mergeCell ref="C35:F35"/>
    <mergeCell ref="C36:F36"/>
    <mergeCell ref="C23:F23"/>
    <mergeCell ref="C24:F24"/>
    <mergeCell ref="C25:F25"/>
    <mergeCell ref="C26:F26"/>
    <mergeCell ref="C29:F29"/>
    <mergeCell ref="C30:F30"/>
    <mergeCell ref="C31:F31"/>
    <mergeCell ref="C32:F32"/>
    <mergeCell ref="C33:F33"/>
    <mergeCell ref="C34:F34"/>
    <mergeCell ref="C51:F51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37:F37"/>
    <mergeCell ref="C38:F38"/>
    <mergeCell ref="C39:F39"/>
    <mergeCell ref="C40:F40"/>
    <mergeCell ref="C53:F53"/>
    <mergeCell ref="C54:F54"/>
    <mergeCell ref="C55:F55"/>
    <mergeCell ref="C56:F56"/>
    <mergeCell ref="A61:G61"/>
    <mergeCell ref="H61:I61"/>
    <mergeCell ref="C57:F57"/>
    <mergeCell ref="C58:F58"/>
    <mergeCell ref="H60:I60"/>
    <mergeCell ref="A60:E60"/>
    <mergeCell ref="F60:G60"/>
    <mergeCell ref="A62:G62"/>
    <mergeCell ref="H62:I62"/>
    <mergeCell ref="A63:G63"/>
    <mergeCell ref="H63:I63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5">
      <selection activeCell="I25" sqref="I25"/>
    </sheetView>
  </sheetViews>
  <sheetFormatPr defaultColWidth="9.140625" defaultRowHeight="12.75"/>
  <cols>
    <col min="1" max="1" width="4.57421875" style="88" customWidth="1"/>
    <col min="2" max="2" width="29.00390625" style="84" customWidth="1"/>
    <col min="3" max="3" width="10.421875" style="84" customWidth="1"/>
    <col min="4" max="4" width="10.8515625" style="84" customWidth="1"/>
    <col min="5" max="5" width="8.00390625" style="84" customWidth="1"/>
    <col min="6" max="6" width="9.140625" style="84" customWidth="1"/>
    <col min="7" max="7" width="7.8515625" style="84" customWidth="1"/>
    <col min="8" max="8" width="10.8515625" style="84" customWidth="1"/>
    <col min="9" max="9" width="10.421875" style="84" customWidth="1"/>
    <col min="10" max="10" width="8.7109375" style="84" customWidth="1"/>
    <col min="11" max="11" width="7.421875" style="84" customWidth="1"/>
    <col min="12" max="12" width="11.00390625" style="84" customWidth="1"/>
    <col min="13" max="13" width="12.421875" style="84" customWidth="1"/>
    <col min="14" max="16384" width="9.140625" style="84" customWidth="1"/>
  </cols>
  <sheetData>
    <row r="1" spans="9:11" ht="15">
      <c r="I1" s="83"/>
      <c r="J1" s="83"/>
      <c r="K1" s="83"/>
    </row>
    <row r="2" spans="9:14" ht="15">
      <c r="I2" s="84" t="s">
        <v>246</v>
      </c>
      <c r="K2" s="90"/>
      <c r="L2" s="90"/>
      <c r="M2" s="90"/>
      <c r="N2" s="90"/>
    </row>
    <row r="3" spans="9:14" ht="15">
      <c r="I3" s="84" t="s">
        <v>250</v>
      </c>
      <c r="K3" s="90"/>
      <c r="L3" s="90"/>
      <c r="M3" s="90"/>
      <c r="N3" s="90"/>
    </row>
    <row r="5" spans="1:13" ht="15">
      <c r="A5" s="163" t="s">
        <v>220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5">
      <c r="A6" s="163" t="s">
        <v>221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8" spans="1:13" ht="15">
      <c r="A8" s="163" t="s">
        <v>222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10" spans="1:13" ht="15" customHeight="1">
      <c r="A10" s="201" t="s">
        <v>4</v>
      </c>
      <c r="B10" s="201" t="s">
        <v>223</v>
      </c>
      <c r="C10" s="201" t="s">
        <v>224</v>
      </c>
      <c r="D10" s="201" t="s">
        <v>219</v>
      </c>
      <c r="E10" s="201"/>
      <c r="F10" s="201"/>
      <c r="G10" s="201"/>
      <c r="H10" s="201"/>
      <c r="I10" s="201"/>
      <c r="J10" s="201"/>
      <c r="K10" s="201"/>
      <c r="L10" s="201"/>
      <c r="M10" s="200" t="s">
        <v>225</v>
      </c>
    </row>
    <row r="11" spans="1:13" ht="150" customHeight="1">
      <c r="A11" s="201"/>
      <c r="B11" s="201"/>
      <c r="C11" s="201"/>
      <c r="D11" s="81" t="s">
        <v>249</v>
      </c>
      <c r="E11" s="81" t="s">
        <v>226</v>
      </c>
      <c r="F11" s="81" t="s">
        <v>227</v>
      </c>
      <c r="G11" s="81" t="s">
        <v>228</v>
      </c>
      <c r="H11" s="81" t="s">
        <v>229</v>
      </c>
      <c r="I11" s="152" t="s">
        <v>230</v>
      </c>
      <c r="J11" s="81" t="s">
        <v>231</v>
      </c>
      <c r="K11" s="11" t="s">
        <v>232</v>
      </c>
      <c r="L11" s="153" t="s">
        <v>233</v>
      </c>
      <c r="M11" s="200"/>
    </row>
    <row r="12" spans="1:13" ht="15">
      <c r="A12" s="82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9" t="s">
        <v>234</v>
      </c>
      <c r="L12" s="82">
        <v>12</v>
      </c>
      <c r="M12" s="150">
        <v>13</v>
      </c>
    </row>
    <row r="13" spans="1:13" ht="85.5">
      <c r="A13" s="149" t="s">
        <v>208</v>
      </c>
      <c r="B13" s="151" t="s">
        <v>235</v>
      </c>
      <c r="C13" s="155">
        <f>IF(C14+C15=FBA!G60,C14+C15,0)</f>
        <v>3206639.67</v>
      </c>
      <c r="D13" s="155">
        <f>D14+D15</f>
        <v>808299.69</v>
      </c>
      <c r="E13" s="155">
        <f aca="true" t="shared" si="0" ref="E13:L13">E14+E15</f>
        <v>0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920217.8099999999</v>
      </c>
      <c r="J13" s="155">
        <f t="shared" si="0"/>
        <v>0</v>
      </c>
      <c r="K13" s="155">
        <f t="shared" si="0"/>
        <v>0</v>
      </c>
      <c r="L13" s="155">
        <f t="shared" si="0"/>
        <v>0</v>
      </c>
      <c r="M13" s="155">
        <f>IF(M14+M15=FBA!F60,M14+M15,0)</f>
        <v>3094721.55</v>
      </c>
    </row>
    <row r="14" spans="1:13" ht="15" customHeight="1">
      <c r="A14" s="85" t="s">
        <v>217</v>
      </c>
      <c r="B14" s="86" t="s">
        <v>236</v>
      </c>
      <c r="C14" s="154">
        <v>3206639.67</v>
      </c>
      <c r="D14" s="154"/>
      <c r="E14" s="154"/>
      <c r="F14" s="154"/>
      <c r="G14" s="154"/>
      <c r="H14" s="154"/>
      <c r="I14" s="154">
        <v>111918.12</v>
      </c>
      <c r="J14" s="154"/>
      <c r="K14" s="154"/>
      <c r="L14" s="154"/>
      <c r="M14" s="155">
        <f>C14+D14+E14+F14-G14-H14-I14-J14-K14+L14</f>
        <v>3094721.55</v>
      </c>
    </row>
    <row r="15" spans="1:13" ht="15" customHeight="1">
      <c r="A15" s="85" t="s">
        <v>218</v>
      </c>
      <c r="B15" s="86" t="s">
        <v>237</v>
      </c>
      <c r="C15" s="154"/>
      <c r="D15" s="154">
        <v>808299.69</v>
      </c>
      <c r="E15" s="154"/>
      <c r="F15" s="154"/>
      <c r="G15" s="154"/>
      <c r="H15" s="154"/>
      <c r="I15" s="154">
        <v>808299.69</v>
      </c>
      <c r="J15" s="154"/>
      <c r="K15" s="154"/>
      <c r="L15" s="154"/>
      <c r="M15" s="155">
        <f>C15+D15+E15+F15-G15-H15-I15-J15-K15+L15</f>
        <v>0</v>
      </c>
    </row>
    <row r="16" spans="1:13" ht="86.25" customHeight="1">
      <c r="A16" s="149" t="s">
        <v>209</v>
      </c>
      <c r="B16" s="151" t="s">
        <v>238</v>
      </c>
      <c r="C16" s="155">
        <f>IF(C17+C18=FBA!G61,C17+C18,0)</f>
        <v>166623.29</v>
      </c>
      <c r="D16" s="155">
        <f aca="true" t="shared" si="1" ref="D16:L16">D17+D18</f>
        <v>193020.13</v>
      </c>
      <c r="E16" s="155">
        <f t="shared" si="1"/>
        <v>0</v>
      </c>
      <c r="F16" s="155">
        <f t="shared" si="1"/>
        <v>0</v>
      </c>
      <c r="G16" s="155">
        <f t="shared" si="1"/>
        <v>0</v>
      </c>
      <c r="H16" s="155">
        <f t="shared" si="1"/>
        <v>0</v>
      </c>
      <c r="I16" s="155">
        <f t="shared" si="1"/>
        <v>216624.47999999998</v>
      </c>
      <c r="J16" s="155">
        <f t="shared" si="1"/>
        <v>0</v>
      </c>
      <c r="K16" s="155">
        <f t="shared" si="1"/>
        <v>0</v>
      </c>
      <c r="L16" s="155">
        <f t="shared" si="1"/>
        <v>0</v>
      </c>
      <c r="M16" s="155">
        <f>IF(M17+M18=FBA!F61,M17+M18,0)</f>
        <v>143018.94</v>
      </c>
    </row>
    <row r="17" spans="1:13" ht="15" customHeight="1">
      <c r="A17" s="85" t="s">
        <v>213</v>
      </c>
      <c r="B17" s="86" t="s">
        <v>236</v>
      </c>
      <c r="C17" s="154">
        <v>164353.63</v>
      </c>
      <c r="D17" s="154">
        <v>116346.56</v>
      </c>
      <c r="E17" s="154"/>
      <c r="F17" s="154"/>
      <c r="G17" s="154"/>
      <c r="H17" s="154"/>
      <c r="I17" s="154">
        <v>139569.75</v>
      </c>
      <c r="J17" s="154"/>
      <c r="K17" s="154"/>
      <c r="L17" s="154"/>
      <c r="M17" s="155">
        <f>C17+D17+E17+F17-G17-H17-I17-J17-K17+L17</f>
        <v>141130.44</v>
      </c>
    </row>
    <row r="18" spans="1:13" ht="15" customHeight="1">
      <c r="A18" s="85" t="s">
        <v>214</v>
      </c>
      <c r="B18" s="86" t="s">
        <v>237</v>
      </c>
      <c r="C18" s="154">
        <v>2269.66</v>
      </c>
      <c r="D18" s="154">
        <v>76673.57</v>
      </c>
      <c r="E18" s="154"/>
      <c r="F18" s="154"/>
      <c r="G18" s="154"/>
      <c r="H18" s="154"/>
      <c r="I18" s="154">
        <v>77054.73</v>
      </c>
      <c r="J18" s="154"/>
      <c r="K18" s="154"/>
      <c r="L18" s="154"/>
      <c r="M18" s="155">
        <f>C18+D18+E18+F18-G18-H18-I18-J18-K18+L18</f>
        <v>1888.5000000000146</v>
      </c>
    </row>
    <row r="19" spans="1:13" ht="114.75" customHeight="1">
      <c r="A19" s="149" t="s">
        <v>210</v>
      </c>
      <c r="B19" s="151" t="s">
        <v>239</v>
      </c>
      <c r="C19" s="155">
        <f>IF(C20+C21=FBA!G62,C20+C21,0)</f>
        <v>4728900.44</v>
      </c>
      <c r="D19" s="155">
        <f aca="true" t="shared" si="2" ref="D19:L19">D20+D21</f>
        <v>0</v>
      </c>
      <c r="E19" s="155">
        <f t="shared" si="2"/>
        <v>0</v>
      </c>
      <c r="F19" s="155">
        <f t="shared" si="2"/>
        <v>0</v>
      </c>
      <c r="G19" s="155">
        <f t="shared" si="2"/>
        <v>0</v>
      </c>
      <c r="H19" s="155">
        <f t="shared" si="2"/>
        <v>0</v>
      </c>
      <c r="I19" s="155">
        <f t="shared" si="2"/>
        <v>49849.92</v>
      </c>
      <c r="J19" s="155">
        <f t="shared" si="2"/>
        <v>0</v>
      </c>
      <c r="K19" s="155">
        <f t="shared" si="2"/>
        <v>0</v>
      </c>
      <c r="L19" s="155">
        <f t="shared" si="2"/>
        <v>0</v>
      </c>
      <c r="M19" s="155">
        <f>IF(M20+M21=FBA!F62,M20+M21,0)</f>
        <v>4679050.5200000005</v>
      </c>
    </row>
    <row r="20" spans="1:13" ht="15" customHeight="1">
      <c r="A20" s="85" t="s">
        <v>215</v>
      </c>
      <c r="B20" s="86" t="s">
        <v>236</v>
      </c>
      <c r="C20" s="154">
        <v>4728900.44</v>
      </c>
      <c r="D20" s="154"/>
      <c r="E20" s="154"/>
      <c r="F20" s="154"/>
      <c r="G20" s="154"/>
      <c r="H20" s="154"/>
      <c r="I20" s="154">
        <v>49849.92</v>
      </c>
      <c r="J20" s="154"/>
      <c r="K20" s="154"/>
      <c r="L20" s="154"/>
      <c r="M20" s="155">
        <f>C20+D20+E20+F20-G20-H20-I20-J20-K20+L20</f>
        <v>4679050.5200000005</v>
      </c>
    </row>
    <row r="21" spans="1:13" ht="15" customHeight="1">
      <c r="A21" s="85" t="s">
        <v>216</v>
      </c>
      <c r="B21" s="86" t="s">
        <v>237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>
        <f>C21+D21+E21+F21-G21-H21-I21-J21-K21+L21</f>
        <v>0</v>
      </c>
    </row>
    <row r="22" spans="1:13" ht="15" customHeight="1">
      <c r="A22" s="149" t="s">
        <v>211</v>
      </c>
      <c r="B22" s="151" t="s">
        <v>240</v>
      </c>
      <c r="C22" s="155">
        <f>IF(C23+C24=FBA!G63,C23+C24,0)</f>
        <v>379443.97</v>
      </c>
      <c r="D22" s="155">
        <f aca="true" t="shared" si="3" ref="D22:L22">D23+D24</f>
        <v>42364.06</v>
      </c>
      <c r="E22" s="155">
        <f t="shared" si="3"/>
        <v>0</v>
      </c>
      <c r="F22" s="155">
        <f t="shared" si="3"/>
        <v>0</v>
      </c>
      <c r="G22" s="155">
        <f t="shared" si="3"/>
        <v>0</v>
      </c>
      <c r="H22" s="155">
        <f t="shared" si="3"/>
        <v>0</v>
      </c>
      <c r="I22" s="155">
        <f t="shared" si="3"/>
        <v>13690.7</v>
      </c>
      <c r="J22" s="155">
        <f t="shared" si="3"/>
        <v>0</v>
      </c>
      <c r="K22" s="155">
        <f t="shared" si="3"/>
        <v>0</v>
      </c>
      <c r="L22" s="155">
        <f t="shared" si="3"/>
        <v>0</v>
      </c>
      <c r="M22" s="155">
        <f>IF(M23+M24=FBA!F63,M23+M24,0)</f>
        <v>408117.33</v>
      </c>
    </row>
    <row r="23" spans="1:13" ht="15" customHeight="1">
      <c r="A23" s="85" t="s">
        <v>241</v>
      </c>
      <c r="B23" s="86" t="s">
        <v>236</v>
      </c>
      <c r="C23" s="154">
        <v>354027.54</v>
      </c>
      <c r="D23" s="154">
        <v>40059.84</v>
      </c>
      <c r="E23" s="154"/>
      <c r="F23" s="154"/>
      <c r="G23" s="154"/>
      <c r="H23" s="154"/>
      <c r="I23" s="154">
        <v>12099.29</v>
      </c>
      <c r="J23" s="154"/>
      <c r="K23" s="154"/>
      <c r="L23" s="154"/>
      <c r="M23" s="155">
        <f>C23+D23+E23+F23-G23-H23-I23-J23-K23+L23</f>
        <v>381988.09</v>
      </c>
    </row>
    <row r="24" spans="1:13" ht="15" customHeight="1">
      <c r="A24" s="85" t="s">
        <v>242</v>
      </c>
      <c r="B24" s="86" t="s">
        <v>237</v>
      </c>
      <c r="C24" s="154">
        <v>25416.43</v>
      </c>
      <c r="D24" s="154">
        <v>2304.22</v>
      </c>
      <c r="E24" s="154"/>
      <c r="F24" s="154"/>
      <c r="G24" s="154"/>
      <c r="H24" s="154"/>
      <c r="I24" s="154">
        <v>1591.41</v>
      </c>
      <c r="J24" s="154"/>
      <c r="K24" s="154"/>
      <c r="L24" s="154"/>
      <c r="M24" s="155">
        <f>C24+D24+E24+F24-G24-H24-I24-J24-K24+L24</f>
        <v>26129.24</v>
      </c>
    </row>
    <row r="25" spans="1:13" ht="27" customHeight="1">
      <c r="A25" s="149" t="s">
        <v>212</v>
      </c>
      <c r="B25" s="151" t="s">
        <v>243</v>
      </c>
      <c r="C25" s="155">
        <f>IF(C13+C16+C19+C22=FBA!G59,C13+C16+C19+C22,0)</f>
        <v>8481607.370000001</v>
      </c>
      <c r="D25" s="155">
        <f aca="true" t="shared" si="4" ref="D25:L25">D13+D16+D19+D22</f>
        <v>1043683.8799999999</v>
      </c>
      <c r="E25" s="155">
        <f t="shared" si="4"/>
        <v>0</v>
      </c>
      <c r="F25" s="155">
        <f t="shared" si="4"/>
        <v>0</v>
      </c>
      <c r="G25" s="155">
        <f t="shared" si="4"/>
        <v>0</v>
      </c>
      <c r="H25" s="155">
        <f t="shared" si="4"/>
        <v>0</v>
      </c>
      <c r="I25" s="155">
        <f t="shared" si="4"/>
        <v>1200382.91</v>
      </c>
      <c r="J25" s="155">
        <f t="shared" si="4"/>
        <v>0</v>
      </c>
      <c r="K25" s="155">
        <f t="shared" si="4"/>
        <v>0</v>
      </c>
      <c r="L25" s="155">
        <f t="shared" si="4"/>
        <v>0</v>
      </c>
      <c r="M25" s="155">
        <f>IF(C25+D25+E25+F25-G25-H25-I25-J25-K25+L25=FBA!F59,C25+D25+E25+F25-G25-H25-I25-J25-K25+L25,0)</f>
        <v>8324908.34</v>
      </c>
    </row>
  </sheetData>
  <sheetProtection/>
  <mergeCells count="8">
    <mergeCell ref="A5:M5"/>
    <mergeCell ref="A6:M6"/>
    <mergeCell ref="A8:M8"/>
    <mergeCell ref="M10:M11"/>
    <mergeCell ref="A10:A11"/>
    <mergeCell ref="B10:B11"/>
    <mergeCell ref="C10:C11"/>
    <mergeCell ref="D10:L10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Globos namai</cp:lastModifiedBy>
  <cp:lastPrinted>2014-10-28T08:43:32Z</cp:lastPrinted>
  <dcterms:created xsi:type="dcterms:W3CDTF">1996-10-14T23:33:28Z</dcterms:created>
  <dcterms:modified xsi:type="dcterms:W3CDTF">2014-10-28T08:52:52Z</dcterms:modified>
  <cp:category/>
  <cp:version/>
  <cp:contentType/>
  <cp:contentStatus/>
</cp:coreProperties>
</file>